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pelusisi\Desktop\"/>
    </mc:Choice>
  </mc:AlternateContent>
  <xr:revisionPtr revIDLastSave="0" documentId="13_ncr:1_{23CAC7DF-9453-4A86-A26B-E43A6BD41FDC}" xr6:coauthVersionLast="36" xr6:coauthVersionMax="36" xr10:uidLastSave="{00000000-0000-0000-0000-000000000000}"/>
  <bookViews>
    <workbookView xWindow="0" yWindow="0" windowWidth="28800" windowHeight="11835" xr2:uid="{00000000-000D-0000-FFFF-FFFF00000000}"/>
  </bookViews>
  <sheets>
    <sheet name="All. 1 al Capitolato" sheetId="2" r:id="rId1"/>
    <sheet name="Foglio1" sheetId="1" r:id="rId2"/>
  </sheets>
  <externalReferences>
    <externalReference r:id="rId3"/>
  </externalReferences>
  <definedNames>
    <definedName name="_xlnm._FilterDatabase" localSheetId="0" hidden="1">'All. 1 al Capitolato'!$A$2:$AA$472</definedName>
    <definedName name="_xlnm.Print_Area" localSheetId="0">'All. 1 al Capitolato'!$A$1:$X$471</definedName>
    <definedName name="_xlnm.Print_Titles" localSheetId="0">'All. 1 al Capitolato'!$2:$2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71" i="2" l="1"/>
  <c r="V471" i="2"/>
  <c r="X471" i="2" s="1"/>
  <c r="R470" i="2"/>
  <c r="U470" i="2" s="1"/>
  <c r="I470" i="2"/>
  <c r="G470" i="2"/>
  <c r="L469" i="2"/>
  <c r="M469" i="2" s="1"/>
  <c r="I469" i="2"/>
  <c r="G469" i="2"/>
  <c r="J469" i="2" s="1"/>
  <c r="L468" i="2"/>
  <c r="M468" i="2" s="1"/>
  <c r="I468" i="2"/>
  <c r="G468" i="2"/>
  <c r="L467" i="2"/>
  <c r="M467" i="2" s="1"/>
  <c r="I467" i="2"/>
  <c r="G467" i="2"/>
  <c r="J467" i="2" s="1"/>
  <c r="L466" i="2"/>
  <c r="M466" i="2" s="1"/>
  <c r="I466" i="2"/>
  <c r="G466" i="2"/>
  <c r="L465" i="2"/>
  <c r="M465" i="2" s="1"/>
  <c r="I465" i="2"/>
  <c r="G465" i="2"/>
  <c r="J465" i="2" s="1"/>
  <c r="L464" i="2"/>
  <c r="M464" i="2" s="1"/>
  <c r="I464" i="2"/>
  <c r="G464" i="2"/>
  <c r="L463" i="2"/>
  <c r="M463" i="2" s="1"/>
  <c r="I463" i="2"/>
  <c r="G463" i="2"/>
  <c r="J463" i="2" s="1"/>
  <c r="R462" i="2"/>
  <c r="U462" i="2" s="1"/>
  <c r="I462" i="2"/>
  <c r="G462" i="2"/>
  <c r="R461" i="2"/>
  <c r="U461" i="2" s="1"/>
  <c r="I461" i="2"/>
  <c r="G461" i="2"/>
  <c r="L460" i="2"/>
  <c r="M460" i="2" s="1"/>
  <c r="I460" i="2"/>
  <c r="G460" i="2"/>
  <c r="U459" i="2"/>
  <c r="Z459" i="2" s="1"/>
  <c r="R459" i="2"/>
  <c r="G459" i="2"/>
  <c r="L458" i="2"/>
  <c r="M458" i="2" s="1"/>
  <c r="I458" i="2"/>
  <c r="G458" i="2"/>
  <c r="G457" i="2"/>
  <c r="G456" i="2"/>
  <c r="G455" i="2"/>
  <c r="G454" i="2"/>
  <c r="G453" i="2"/>
  <c r="G452" i="2"/>
  <c r="G451" i="2"/>
  <c r="R450" i="2"/>
  <c r="U450" i="2" s="1"/>
  <c r="I450" i="2"/>
  <c r="G450" i="2"/>
  <c r="U442" i="2"/>
  <c r="Y442" i="2" s="1"/>
  <c r="R442" i="2"/>
  <c r="M441" i="2"/>
  <c r="L441" i="2"/>
  <c r="I441" i="2"/>
  <c r="G441" i="2"/>
  <c r="R439" i="2"/>
  <c r="U439" i="2" s="1"/>
  <c r="R437" i="2"/>
  <c r="U437" i="2" s="1"/>
  <c r="G436" i="2"/>
  <c r="G435" i="2"/>
  <c r="G434" i="2"/>
  <c r="G433" i="2"/>
  <c r="G432" i="2"/>
  <c r="L431" i="2"/>
  <c r="M431" i="2" s="1"/>
  <c r="I431" i="2"/>
  <c r="G431" i="2"/>
  <c r="G430" i="2"/>
  <c r="R429" i="2"/>
  <c r="U429" i="2" s="1"/>
  <c r="Z429" i="2" s="1"/>
  <c r="G429" i="2"/>
  <c r="U426" i="2"/>
  <c r="Z426" i="2" s="1"/>
  <c r="R426" i="2"/>
  <c r="M425" i="2"/>
  <c r="L425" i="2"/>
  <c r="I425" i="2"/>
  <c r="G425" i="2"/>
  <c r="G424" i="2"/>
  <c r="G423" i="2"/>
  <c r="L422" i="2"/>
  <c r="M422" i="2" s="1"/>
  <c r="I422" i="2"/>
  <c r="G422" i="2"/>
  <c r="J422" i="2" s="1"/>
  <c r="G421" i="2"/>
  <c r="R420" i="2"/>
  <c r="U420" i="2" s="1"/>
  <c r="G420" i="2"/>
  <c r="L419" i="2"/>
  <c r="M419" i="2" s="1"/>
  <c r="I419" i="2"/>
  <c r="G419" i="2"/>
  <c r="J419" i="2" s="1"/>
  <c r="G418" i="2"/>
  <c r="G417" i="2"/>
  <c r="L416" i="2"/>
  <c r="M416" i="2" s="1"/>
  <c r="I416" i="2"/>
  <c r="G416" i="2"/>
  <c r="J416" i="2" s="1"/>
  <c r="L415" i="2"/>
  <c r="M415" i="2" s="1"/>
  <c r="I415" i="2"/>
  <c r="G415" i="2"/>
  <c r="G414" i="2"/>
  <c r="L413" i="2"/>
  <c r="M413" i="2" s="1"/>
  <c r="I413" i="2"/>
  <c r="G413" i="2"/>
  <c r="R412" i="2"/>
  <c r="U412" i="2" s="1"/>
  <c r="G412" i="2"/>
  <c r="R411" i="2"/>
  <c r="U411" i="2" s="1"/>
  <c r="I411" i="2"/>
  <c r="G411" i="2"/>
  <c r="R410" i="2"/>
  <c r="U410" i="2" s="1"/>
  <c r="Z410" i="2" s="1"/>
  <c r="I410" i="2"/>
  <c r="G410" i="2"/>
  <c r="R409" i="2"/>
  <c r="U409" i="2" s="1"/>
  <c r="I409" i="2"/>
  <c r="G409" i="2"/>
  <c r="R408" i="2"/>
  <c r="U408" i="2" s="1"/>
  <c r="I408" i="2"/>
  <c r="G408" i="2"/>
  <c r="R407" i="2"/>
  <c r="U407" i="2" s="1"/>
  <c r="I407" i="2"/>
  <c r="G407" i="2"/>
  <c r="R406" i="2"/>
  <c r="U406" i="2" s="1"/>
  <c r="I406" i="2"/>
  <c r="G406" i="2"/>
  <c r="U405" i="2"/>
  <c r="W405" i="2" s="1"/>
  <c r="R405" i="2"/>
  <c r="I405" i="2"/>
  <c r="G405" i="2"/>
  <c r="R404" i="2"/>
  <c r="U404" i="2" s="1"/>
  <c r="Z404" i="2" s="1"/>
  <c r="U403" i="2"/>
  <c r="W403" i="2" s="1"/>
  <c r="R403" i="2"/>
  <c r="M402" i="2"/>
  <c r="L402" i="2"/>
  <c r="I402" i="2"/>
  <c r="G402" i="2"/>
  <c r="U401" i="2"/>
  <c r="W401" i="2" s="1"/>
  <c r="R401" i="2"/>
  <c r="I401" i="2"/>
  <c r="G401" i="2"/>
  <c r="L399" i="2"/>
  <c r="M399" i="2" s="1"/>
  <c r="I399" i="2"/>
  <c r="G399" i="2"/>
  <c r="J399" i="2" s="1"/>
  <c r="L398" i="2"/>
  <c r="M398" i="2" s="1"/>
  <c r="I398" i="2"/>
  <c r="G398" i="2"/>
  <c r="J398" i="2" s="1"/>
  <c r="R397" i="2"/>
  <c r="U397" i="2" s="1"/>
  <c r="W397" i="2" s="1"/>
  <c r="L396" i="2"/>
  <c r="M396" i="2" s="1"/>
  <c r="I396" i="2"/>
  <c r="G396" i="2"/>
  <c r="J396" i="2" s="1"/>
  <c r="L395" i="2"/>
  <c r="M395" i="2" s="1"/>
  <c r="I395" i="2"/>
  <c r="G395" i="2"/>
  <c r="M394" i="2"/>
  <c r="L394" i="2"/>
  <c r="I394" i="2"/>
  <c r="G394" i="2"/>
  <c r="R393" i="2"/>
  <c r="U393" i="2" s="1"/>
  <c r="W393" i="2" s="1"/>
  <c r="I393" i="2"/>
  <c r="G393" i="2"/>
  <c r="J393" i="2" s="1"/>
  <c r="U391" i="2"/>
  <c r="W391" i="2" s="1"/>
  <c r="R391" i="2"/>
  <c r="R390" i="2"/>
  <c r="U390" i="2" s="1"/>
  <c r="Z390" i="2" s="1"/>
  <c r="I390" i="2"/>
  <c r="G390" i="2"/>
  <c r="R389" i="2"/>
  <c r="U389" i="2" s="1"/>
  <c r="W389" i="2" s="1"/>
  <c r="I389" i="2"/>
  <c r="G389" i="2"/>
  <c r="L388" i="2"/>
  <c r="M388" i="2" s="1"/>
  <c r="I388" i="2"/>
  <c r="G388" i="2"/>
  <c r="Z387" i="2"/>
  <c r="V387" i="2"/>
  <c r="R387" i="2"/>
  <c r="U387" i="2" s="1"/>
  <c r="U386" i="2"/>
  <c r="R386" i="2"/>
  <c r="I386" i="2"/>
  <c r="G386" i="2"/>
  <c r="R384" i="2"/>
  <c r="U384" i="2" s="1"/>
  <c r="L383" i="2"/>
  <c r="M383" i="2" s="1"/>
  <c r="I383" i="2"/>
  <c r="G383" i="2"/>
  <c r="M382" i="2"/>
  <c r="L382" i="2"/>
  <c r="I382" i="2"/>
  <c r="G382" i="2"/>
  <c r="R381" i="2"/>
  <c r="U381" i="2" s="1"/>
  <c r="W381" i="2" s="1"/>
  <c r="I381" i="2"/>
  <c r="G381" i="2"/>
  <c r="J381" i="2" s="1"/>
  <c r="U380" i="2"/>
  <c r="W380" i="2" s="1"/>
  <c r="R380" i="2"/>
  <c r="G380" i="2"/>
  <c r="L379" i="2"/>
  <c r="M379" i="2" s="1"/>
  <c r="I379" i="2"/>
  <c r="G379" i="2"/>
  <c r="R378" i="2"/>
  <c r="U378" i="2" s="1"/>
  <c r="Z378" i="2" s="1"/>
  <c r="I378" i="2"/>
  <c r="G378" i="2"/>
  <c r="R376" i="2"/>
  <c r="U376" i="2" s="1"/>
  <c r="I376" i="2"/>
  <c r="G376" i="2"/>
  <c r="L375" i="2"/>
  <c r="M375" i="2" s="1"/>
  <c r="I375" i="2"/>
  <c r="G375" i="2"/>
  <c r="M374" i="2"/>
  <c r="L374" i="2"/>
  <c r="I374" i="2"/>
  <c r="G374" i="2"/>
  <c r="U373" i="2"/>
  <c r="R373" i="2"/>
  <c r="I373" i="2"/>
  <c r="G373" i="2"/>
  <c r="L372" i="2"/>
  <c r="M372" i="2" s="1"/>
  <c r="I372" i="2"/>
  <c r="G372" i="2"/>
  <c r="U370" i="2"/>
  <c r="W370" i="2" s="1"/>
  <c r="R370" i="2"/>
  <c r="R368" i="2"/>
  <c r="U368" i="2" s="1"/>
  <c r="I368" i="2"/>
  <c r="G368" i="2"/>
  <c r="L367" i="2"/>
  <c r="M367" i="2" s="1"/>
  <c r="I367" i="2"/>
  <c r="G367" i="2"/>
  <c r="M366" i="2"/>
  <c r="L366" i="2"/>
  <c r="I366" i="2"/>
  <c r="G366" i="2"/>
  <c r="R365" i="2"/>
  <c r="U365" i="2" s="1"/>
  <c r="I365" i="2"/>
  <c r="G365" i="2"/>
  <c r="R364" i="2"/>
  <c r="U364" i="2" s="1"/>
  <c r="I364" i="2"/>
  <c r="G364" i="2"/>
  <c r="U363" i="2"/>
  <c r="Z363" i="2" s="1"/>
  <c r="R363" i="2"/>
  <c r="I363" i="2"/>
  <c r="G363" i="2"/>
  <c r="R362" i="2"/>
  <c r="U362" i="2" s="1"/>
  <c r="I362" i="2"/>
  <c r="G362" i="2"/>
  <c r="L360" i="2"/>
  <c r="M360" i="2" s="1"/>
  <c r="I360" i="2"/>
  <c r="G360" i="2"/>
  <c r="M359" i="2"/>
  <c r="L359" i="2"/>
  <c r="I359" i="2"/>
  <c r="G359" i="2"/>
  <c r="L358" i="2"/>
  <c r="M358" i="2" s="1"/>
  <c r="I358" i="2"/>
  <c r="G358" i="2"/>
  <c r="J358" i="2" s="1"/>
  <c r="L357" i="2"/>
  <c r="M357" i="2" s="1"/>
  <c r="I357" i="2"/>
  <c r="G357" i="2"/>
  <c r="J357" i="2" s="1"/>
  <c r="R356" i="2"/>
  <c r="U356" i="2" s="1"/>
  <c r="Z356" i="2" s="1"/>
  <c r="I356" i="2"/>
  <c r="G356" i="2"/>
  <c r="J356" i="2" s="1"/>
  <c r="R355" i="2"/>
  <c r="U355" i="2" s="1"/>
  <c r="Z355" i="2" s="1"/>
  <c r="I355" i="2"/>
  <c r="G355" i="2"/>
  <c r="L354" i="2"/>
  <c r="M354" i="2" s="1"/>
  <c r="I354" i="2"/>
  <c r="G354" i="2"/>
  <c r="R353" i="2"/>
  <c r="U353" i="2" s="1"/>
  <c r="I353" i="2"/>
  <c r="G353" i="2"/>
  <c r="J353" i="2" s="1"/>
  <c r="R352" i="2"/>
  <c r="U352" i="2" s="1"/>
  <c r="I352" i="2"/>
  <c r="G352" i="2"/>
  <c r="U351" i="2"/>
  <c r="Y351" i="2" s="1"/>
  <c r="R351" i="2"/>
  <c r="G351" i="2"/>
  <c r="R349" i="2"/>
  <c r="U349" i="2" s="1"/>
  <c r="Y349" i="2" s="1"/>
  <c r="L348" i="2"/>
  <c r="M348" i="2" s="1"/>
  <c r="I348" i="2"/>
  <c r="G348" i="2"/>
  <c r="J348" i="2" s="1"/>
  <c r="R347" i="2"/>
  <c r="U347" i="2" s="1"/>
  <c r="Y347" i="2" s="1"/>
  <c r="I347" i="2"/>
  <c r="G347" i="2"/>
  <c r="J347" i="2" s="1"/>
  <c r="R346" i="2"/>
  <c r="U346" i="2" s="1"/>
  <c r="Y346" i="2" s="1"/>
  <c r="R345" i="2"/>
  <c r="U345" i="2" s="1"/>
  <c r="U343" i="2"/>
  <c r="Y343" i="2" s="1"/>
  <c r="R343" i="2"/>
  <c r="I343" i="2"/>
  <c r="G343" i="2"/>
  <c r="L342" i="2"/>
  <c r="M342" i="2" s="1"/>
  <c r="I342" i="2"/>
  <c r="G342" i="2"/>
  <c r="R341" i="2"/>
  <c r="U341" i="2" s="1"/>
  <c r="Y341" i="2" s="1"/>
  <c r="I341" i="2"/>
  <c r="G341" i="2"/>
  <c r="J341" i="2" s="1"/>
  <c r="G340" i="2"/>
  <c r="L339" i="2"/>
  <c r="M339" i="2" s="1"/>
  <c r="G339" i="2"/>
  <c r="J339" i="2" s="1"/>
  <c r="L338" i="2"/>
  <c r="M338" i="2" s="1"/>
  <c r="I338" i="2"/>
  <c r="G338" i="2"/>
  <c r="G337" i="2"/>
  <c r="U336" i="2"/>
  <c r="Z336" i="2" s="1"/>
  <c r="R336" i="2"/>
  <c r="G336" i="2"/>
  <c r="R335" i="2"/>
  <c r="U335" i="2" s="1"/>
  <c r="Z335" i="2" s="1"/>
  <c r="I335" i="2"/>
  <c r="G335" i="2"/>
  <c r="L334" i="2"/>
  <c r="M334" i="2" s="1"/>
  <c r="I334" i="2"/>
  <c r="G334" i="2"/>
  <c r="J334" i="2" s="1"/>
  <c r="L333" i="2"/>
  <c r="M333" i="2" s="1"/>
  <c r="I333" i="2"/>
  <c r="G333" i="2"/>
  <c r="R332" i="2"/>
  <c r="U332" i="2" s="1"/>
  <c r="I332" i="2"/>
  <c r="G332" i="2"/>
  <c r="J332" i="2" s="1"/>
  <c r="L331" i="2"/>
  <c r="M331" i="2" s="1"/>
  <c r="I331" i="2"/>
  <c r="G331" i="2"/>
  <c r="L330" i="2"/>
  <c r="M330" i="2" s="1"/>
  <c r="I330" i="2"/>
  <c r="G330" i="2"/>
  <c r="J330" i="2" s="1"/>
  <c r="L329" i="2"/>
  <c r="M329" i="2" s="1"/>
  <c r="I329" i="2"/>
  <c r="G329" i="2"/>
  <c r="R328" i="2"/>
  <c r="U328" i="2" s="1"/>
  <c r="I328" i="2"/>
  <c r="G328" i="2"/>
  <c r="J328" i="2" s="1"/>
  <c r="R326" i="2"/>
  <c r="U326" i="2" s="1"/>
  <c r="L325" i="2"/>
  <c r="M325" i="2" s="1"/>
  <c r="I325" i="2"/>
  <c r="G325" i="2"/>
  <c r="J325" i="2" s="1"/>
  <c r="L324" i="2"/>
  <c r="M324" i="2" s="1"/>
  <c r="I324" i="2"/>
  <c r="G324" i="2"/>
  <c r="M323" i="2"/>
  <c r="L323" i="2"/>
  <c r="I323" i="2"/>
  <c r="G323" i="2"/>
  <c r="L322" i="2"/>
  <c r="M322" i="2" s="1"/>
  <c r="I322" i="2"/>
  <c r="G322" i="2"/>
  <c r="L321" i="2"/>
  <c r="M321" i="2" s="1"/>
  <c r="I321" i="2"/>
  <c r="G321" i="2"/>
  <c r="R320" i="2"/>
  <c r="U320" i="2" s="1"/>
  <c r="I320" i="2"/>
  <c r="G320" i="2"/>
  <c r="L319" i="2"/>
  <c r="M319" i="2" s="1"/>
  <c r="I319" i="2"/>
  <c r="G319" i="2"/>
  <c r="L318" i="2"/>
  <c r="M318" i="2" s="1"/>
  <c r="I318" i="2"/>
  <c r="G318" i="2"/>
  <c r="L317" i="2"/>
  <c r="M317" i="2" s="1"/>
  <c r="I317" i="2"/>
  <c r="G317" i="2"/>
  <c r="L316" i="2"/>
  <c r="M316" i="2" s="1"/>
  <c r="I316" i="2"/>
  <c r="G316" i="2"/>
  <c r="L315" i="2"/>
  <c r="M315" i="2" s="1"/>
  <c r="I315" i="2"/>
  <c r="G315" i="2"/>
  <c r="M314" i="2"/>
  <c r="L314" i="2"/>
  <c r="I314" i="2"/>
  <c r="G314" i="2"/>
  <c r="L313" i="2"/>
  <c r="M313" i="2" s="1"/>
  <c r="I313" i="2"/>
  <c r="G313" i="2"/>
  <c r="L312" i="2"/>
  <c r="M312" i="2" s="1"/>
  <c r="I312" i="2"/>
  <c r="G312" i="2"/>
  <c r="R311" i="2"/>
  <c r="U311" i="2" s="1"/>
  <c r="I311" i="2"/>
  <c r="G311" i="2"/>
  <c r="J311" i="2" s="1"/>
  <c r="L310" i="2"/>
  <c r="M310" i="2" s="1"/>
  <c r="I310" i="2"/>
  <c r="G310" i="2"/>
  <c r="L309" i="2"/>
  <c r="M309" i="2" s="1"/>
  <c r="I309" i="2"/>
  <c r="G309" i="2"/>
  <c r="J309" i="2" s="1"/>
  <c r="L308" i="2"/>
  <c r="M308" i="2" s="1"/>
  <c r="I308" i="2"/>
  <c r="G308" i="2"/>
  <c r="J308" i="2" s="1"/>
  <c r="R307" i="2"/>
  <c r="U307" i="2" s="1"/>
  <c r="Y307" i="2" s="1"/>
  <c r="I307" i="2"/>
  <c r="G307" i="2"/>
  <c r="J307" i="2" s="1"/>
  <c r="R305" i="2"/>
  <c r="U305" i="2" s="1"/>
  <c r="Y305" i="2" s="1"/>
  <c r="L304" i="2"/>
  <c r="M304" i="2" s="1"/>
  <c r="I304" i="2"/>
  <c r="G304" i="2"/>
  <c r="J304" i="2" s="1"/>
  <c r="R303" i="2"/>
  <c r="U303" i="2" s="1"/>
  <c r="I303" i="2"/>
  <c r="G303" i="2"/>
  <c r="M302" i="2"/>
  <c r="L302" i="2"/>
  <c r="I302" i="2"/>
  <c r="G302" i="2"/>
  <c r="L301" i="2"/>
  <c r="M301" i="2" s="1"/>
  <c r="I301" i="2"/>
  <c r="G301" i="2"/>
  <c r="L300" i="2"/>
  <c r="M300" i="2" s="1"/>
  <c r="I300" i="2"/>
  <c r="G300" i="2"/>
  <c r="R299" i="2"/>
  <c r="U299" i="2" s="1"/>
  <c r="Z299" i="2" s="1"/>
  <c r="I299" i="2"/>
  <c r="G299" i="2"/>
  <c r="L298" i="2"/>
  <c r="M298" i="2" s="1"/>
  <c r="I298" i="2"/>
  <c r="G298" i="2"/>
  <c r="M297" i="2"/>
  <c r="L297" i="2"/>
  <c r="I297" i="2"/>
  <c r="G297" i="2"/>
  <c r="L296" i="2"/>
  <c r="M296" i="2" s="1"/>
  <c r="I296" i="2"/>
  <c r="G296" i="2"/>
  <c r="J296" i="2" s="1"/>
  <c r="R295" i="2"/>
  <c r="U295" i="2" s="1"/>
  <c r="Y295" i="2" s="1"/>
  <c r="I295" i="2"/>
  <c r="G295" i="2"/>
  <c r="J295" i="2" s="1"/>
  <c r="L294" i="2"/>
  <c r="M294" i="2" s="1"/>
  <c r="I294" i="2"/>
  <c r="G294" i="2"/>
  <c r="L293" i="2"/>
  <c r="M293" i="2" s="1"/>
  <c r="I293" i="2"/>
  <c r="G293" i="2"/>
  <c r="L292" i="2"/>
  <c r="M292" i="2" s="1"/>
  <c r="I292" i="2"/>
  <c r="G292" i="2"/>
  <c r="L291" i="2"/>
  <c r="M291" i="2" s="1"/>
  <c r="I291" i="2"/>
  <c r="G291" i="2"/>
  <c r="L290" i="2"/>
  <c r="M290" i="2" s="1"/>
  <c r="I290" i="2"/>
  <c r="G290" i="2"/>
  <c r="R289" i="2"/>
  <c r="U289" i="2" s="1"/>
  <c r="I289" i="2"/>
  <c r="G289" i="2"/>
  <c r="L288" i="2"/>
  <c r="M288" i="2" s="1"/>
  <c r="I288" i="2"/>
  <c r="G288" i="2"/>
  <c r="R287" i="2"/>
  <c r="U287" i="2" s="1"/>
  <c r="I287" i="2"/>
  <c r="G287" i="2"/>
  <c r="J287" i="2" s="1"/>
  <c r="R285" i="2"/>
  <c r="U285" i="2" s="1"/>
  <c r="G285" i="2"/>
  <c r="R284" i="2"/>
  <c r="U284" i="2" s="1"/>
  <c r="Y284" i="2" s="1"/>
  <c r="I284" i="2"/>
  <c r="G284" i="2"/>
  <c r="L283" i="2"/>
  <c r="M283" i="2" s="1"/>
  <c r="I283" i="2"/>
  <c r="G283" i="2"/>
  <c r="J283" i="2" s="1"/>
  <c r="R282" i="2"/>
  <c r="U282" i="2" s="1"/>
  <c r="Y282" i="2" s="1"/>
  <c r="I282" i="2"/>
  <c r="G282" i="2"/>
  <c r="J282" i="2" s="1"/>
  <c r="L281" i="2"/>
  <c r="M281" i="2" s="1"/>
  <c r="I281" i="2"/>
  <c r="G281" i="2"/>
  <c r="L280" i="2"/>
  <c r="M280" i="2" s="1"/>
  <c r="I280" i="2"/>
  <c r="G280" i="2"/>
  <c r="J280" i="2" s="1"/>
  <c r="R278" i="2"/>
  <c r="U278" i="2" s="1"/>
  <c r="L277" i="2"/>
  <c r="M277" i="2" s="1"/>
  <c r="I277" i="2"/>
  <c r="G277" i="2"/>
  <c r="J277" i="2" s="1"/>
  <c r="L276" i="2"/>
  <c r="M276" i="2" s="1"/>
  <c r="I276" i="2"/>
  <c r="G276" i="2"/>
  <c r="R275" i="2"/>
  <c r="U275" i="2" s="1"/>
  <c r="I275" i="2"/>
  <c r="G275" i="2"/>
  <c r="R274" i="2"/>
  <c r="U274" i="2" s="1"/>
  <c r="I274" i="2"/>
  <c r="G274" i="2"/>
  <c r="U273" i="2"/>
  <c r="Y273" i="2" s="1"/>
  <c r="R273" i="2"/>
  <c r="I273" i="2"/>
  <c r="G273" i="2"/>
  <c r="R268" i="2"/>
  <c r="U268" i="2" s="1"/>
  <c r="I268" i="2"/>
  <c r="G268" i="2"/>
  <c r="L267" i="2"/>
  <c r="M267" i="2" s="1"/>
  <c r="I267" i="2"/>
  <c r="G267" i="2"/>
  <c r="R265" i="2"/>
  <c r="U265" i="2" s="1"/>
  <c r="I265" i="2"/>
  <c r="G265" i="2"/>
  <c r="J265" i="2" s="1"/>
  <c r="L264" i="2"/>
  <c r="M264" i="2" s="1"/>
  <c r="I264" i="2"/>
  <c r="G264" i="2"/>
  <c r="J264" i="2" s="1"/>
  <c r="L263" i="2"/>
  <c r="M263" i="2" s="1"/>
  <c r="I263" i="2"/>
  <c r="G263" i="2"/>
  <c r="R262" i="2"/>
  <c r="U262" i="2" s="1"/>
  <c r="I262" i="2"/>
  <c r="G262" i="2"/>
  <c r="J262" i="2" s="1"/>
  <c r="L260" i="2"/>
  <c r="M260" i="2" s="1"/>
  <c r="I260" i="2"/>
  <c r="G260" i="2"/>
  <c r="R259" i="2"/>
  <c r="U259" i="2" s="1"/>
  <c r="R258" i="2"/>
  <c r="U258" i="2" s="1"/>
  <c r="I258" i="2"/>
  <c r="G258" i="2"/>
  <c r="L257" i="2"/>
  <c r="M257" i="2" s="1"/>
  <c r="I257" i="2"/>
  <c r="G257" i="2"/>
  <c r="R256" i="2"/>
  <c r="U256" i="2" s="1"/>
  <c r="I256" i="2"/>
  <c r="G256" i="2"/>
  <c r="R255" i="2"/>
  <c r="U255" i="2" s="1"/>
  <c r="I255" i="2"/>
  <c r="G255" i="2"/>
  <c r="U254" i="2"/>
  <c r="Z254" i="2" s="1"/>
  <c r="R254" i="2"/>
  <c r="I254" i="2"/>
  <c r="G254" i="2"/>
  <c r="L253" i="2"/>
  <c r="M253" i="2" s="1"/>
  <c r="I253" i="2"/>
  <c r="G253" i="2"/>
  <c r="R252" i="2"/>
  <c r="U252" i="2" s="1"/>
  <c r="Z252" i="2" s="1"/>
  <c r="I252" i="2"/>
  <c r="G252" i="2"/>
  <c r="J252" i="2" s="1"/>
  <c r="R250" i="2"/>
  <c r="U250" i="2" s="1"/>
  <c r="Z250" i="2" s="1"/>
  <c r="I250" i="2"/>
  <c r="G250" i="2"/>
  <c r="R249" i="2"/>
  <c r="U249" i="2" s="1"/>
  <c r="Y249" i="2" s="1"/>
  <c r="I249" i="2"/>
  <c r="G249" i="2"/>
  <c r="R248" i="2"/>
  <c r="U248" i="2" s="1"/>
  <c r="Z248" i="2" s="1"/>
  <c r="R247" i="2"/>
  <c r="U247" i="2" s="1"/>
  <c r="I247" i="2"/>
  <c r="G247" i="2"/>
  <c r="U244" i="2"/>
  <c r="Z244" i="2" s="1"/>
  <c r="R244" i="2"/>
  <c r="I244" i="2"/>
  <c r="G244" i="2"/>
  <c r="R243" i="2"/>
  <c r="U243" i="2" s="1"/>
  <c r="I243" i="2"/>
  <c r="G243" i="2"/>
  <c r="L242" i="2"/>
  <c r="M242" i="2" s="1"/>
  <c r="I242" i="2"/>
  <c r="G242" i="2"/>
  <c r="U241" i="2"/>
  <c r="Z241" i="2" s="1"/>
  <c r="R241" i="2"/>
  <c r="M240" i="2"/>
  <c r="L240" i="2"/>
  <c r="I240" i="2"/>
  <c r="G240" i="2"/>
  <c r="L239" i="2"/>
  <c r="M239" i="2" s="1"/>
  <c r="I239" i="2"/>
  <c r="G239" i="2"/>
  <c r="L238" i="2"/>
  <c r="M238" i="2" s="1"/>
  <c r="I238" i="2"/>
  <c r="G238" i="2"/>
  <c r="J238" i="2" s="1"/>
  <c r="R237" i="2"/>
  <c r="U237" i="2" s="1"/>
  <c r="G237" i="2"/>
  <c r="L236" i="2"/>
  <c r="M236" i="2" s="1"/>
  <c r="I236" i="2"/>
  <c r="G236" i="2"/>
  <c r="L235" i="2"/>
  <c r="M235" i="2" s="1"/>
  <c r="I235" i="2"/>
  <c r="G235" i="2"/>
  <c r="J235" i="2" s="1"/>
  <c r="L234" i="2"/>
  <c r="M234" i="2" s="1"/>
  <c r="I234" i="2"/>
  <c r="G234" i="2"/>
  <c r="R233" i="2"/>
  <c r="U233" i="2" s="1"/>
  <c r="I233" i="2"/>
  <c r="G233" i="2"/>
  <c r="J233" i="2" s="1"/>
  <c r="R232" i="2"/>
  <c r="U232" i="2" s="1"/>
  <c r="I232" i="2"/>
  <c r="G232" i="2"/>
  <c r="R230" i="2"/>
  <c r="U230" i="2" s="1"/>
  <c r="I230" i="2"/>
  <c r="G230" i="2"/>
  <c r="R226" i="2"/>
  <c r="U226" i="2" s="1"/>
  <c r="I226" i="2"/>
  <c r="G226" i="2"/>
  <c r="R225" i="2"/>
  <c r="U225" i="2" s="1"/>
  <c r="L224" i="2"/>
  <c r="M224" i="2" s="1"/>
  <c r="I224" i="2"/>
  <c r="G224" i="2"/>
  <c r="R223" i="2"/>
  <c r="U223" i="2" s="1"/>
  <c r="I223" i="2"/>
  <c r="G223" i="2"/>
  <c r="L222" i="2"/>
  <c r="M222" i="2" s="1"/>
  <c r="I222" i="2"/>
  <c r="G222" i="2"/>
  <c r="R221" i="2"/>
  <c r="U221" i="2" s="1"/>
  <c r="I221" i="2"/>
  <c r="G221" i="2"/>
  <c r="J221" i="2" s="1"/>
  <c r="L220" i="2"/>
  <c r="M220" i="2" s="1"/>
  <c r="I220" i="2"/>
  <c r="G220" i="2"/>
  <c r="L219" i="2"/>
  <c r="M219" i="2" s="1"/>
  <c r="I219" i="2"/>
  <c r="G219" i="2"/>
  <c r="J219" i="2" s="1"/>
  <c r="L218" i="2"/>
  <c r="M218" i="2" s="1"/>
  <c r="I218" i="2"/>
  <c r="G218" i="2"/>
  <c r="J218" i="2" s="1"/>
  <c r="R217" i="2"/>
  <c r="U217" i="2" s="1"/>
  <c r="Z217" i="2" s="1"/>
  <c r="I217" i="2"/>
  <c r="G217" i="2"/>
  <c r="J217" i="2" s="1"/>
  <c r="R216" i="2"/>
  <c r="U216" i="2" s="1"/>
  <c r="Z216" i="2" s="1"/>
  <c r="I216" i="2"/>
  <c r="G216" i="2"/>
  <c r="R215" i="2"/>
  <c r="U215" i="2" s="1"/>
  <c r="R214" i="2"/>
  <c r="U214" i="2" s="1"/>
  <c r="I214" i="2"/>
  <c r="G214" i="2"/>
  <c r="R213" i="2"/>
  <c r="U213" i="2" s="1"/>
  <c r="Z213" i="2" s="1"/>
  <c r="I213" i="2"/>
  <c r="G213" i="2"/>
  <c r="L212" i="2"/>
  <c r="M212" i="2" s="1"/>
  <c r="I212" i="2"/>
  <c r="G212" i="2"/>
  <c r="J212" i="2" s="1"/>
  <c r="R211" i="2"/>
  <c r="U211" i="2" s="1"/>
  <c r="Z211" i="2" s="1"/>
  <c r="I211" i="2"/>
  <c r="G211" i="2"/>
  <c r="J211" i="2" s="1"/>
  <c r="R210" i="2"/>
  <c r="U210" i="2" s="1"/>
  <c r="Z210" i="2" s="1"/>
  <c r="I210" i="2"/>
  <c r="G210" i="2"/>
  <c r="L209" i="2"/>
  <c r="M209" i="2" s="1"/>
  <c r="I209" i="2"/>
  <c r="G209" i="2"/>
  <c r="J209" i="2" s="1"/>
  <c r="R208" i="2"/>
  <c r="U208" i="2" s="1"/>
  <c r="Z208" i="2" s="1"/>
  <c r="I208" i="2"/>
  <c r="G208" i="2"/>
  <c r="J208" i="2" s="1"/>
  <c r="L207" i="2"/>
  <c r="M207" i="2" s="1"/>
  <c r="I207" i="2"/>
  <c r="G207" i="2"/>
  <c r="M206" i="2"/>
  <c r="L206" i="2"/>
  <c r="I206" i="2"/>
  <c r="G206" i="2"/>
  <c r="L205" i="2"/>
  <c r="M205" i="2" s="1"/>
  <c r="I205" i="2"/>
  <c r="G205" i="2"/>
  <c r="J205" i="2" s="1"/>
  <c r="R204" i="2"/>
  <c r="U204" i="2" s="1"/>
  <c r="I204" i="2"/>
  <c r="G204" i="2"/>
  <c r="M201" i="2"/>
  <c r="L201" i="2"/>
  <c r="I201" i="2"/>
  <c r="G201" i="2"/>
  <c r="R200" i="2"/>
  <c r="U200" i="2" s="1"/>
  <c r="L199" i="2"/>
  <c r="M199" i="2" s="1"/>
  <c r="I199" i="2"/>
  <c r="G199" i="2"/>
  <c r="M198" i="2"/>
  <c r="L198" i="2"/>
  <c r="I198" i="2"/>
  <c r="G198" i="2"/>
  <c r="L197" i="2"/>
  <c r="M197" i="2" s="1"/>
  <c r="I197" i="2"/>
  <c r="G197" i="2"/>
  <c r="J197" i="2" s="1"/>
  <c r="R196" i="2"/>
  <c r="U196" i="2" s="1"/>
  <c r="I196" i="2"/>
  <c r="G196" i="2"/>
  <c r="R195" i="2"/>
  <c r="U195" i="2" s="1"/>
  <c r="G195" i="2"/>
  <c r="M194" i="2"/>
  <c r="L194" i="2"/>
  <c r="I194" i="2"/>
  <c r="G194" i="2"/>
  <c r="L193" i="2"/>
  <c r="M193" i="2" s="1"/>
  <c r="I193" i="2"/>
  <c r="G193" i="2"/>
  <c r="L192" i="2"/>
  <c r="M192" i="2" s="1"/>
  <c r="I192" i="2"/>
  <c r="G192" i="2"/>
  <c r="J192" i="2" s="1"/>
  <c r="L191" i="2"/>
  <c r="M191" i="2" s="1"/>
  <c r="I191" i="2"/>
  <c r="G191" i="2"/>
  <c r="R190" i="2"/>
  <c r="U190" i="2" s="1"/>
  <c r="I190" i="2"/>
  <c r="G190" i="2"/>
  <c r="J190" i="2" s="1"/>
  <c r="L189" i="2"/>
  <c r="M189" i="2" s="1"/>
  <c r="I189" i="2"/>
  <c r="G189" i="2"/>
  <c r="J189" i="2" s="1"/>
  <c r="L188" i="2"/>
  <c r="M188" i="2" s="1"/>
  <c r="I188" i="2"/>
  <c r="G188" i="2"/>
  <c r="R187" i="2"/>
  <c r="U187" i="2" s="1"/>
  <c r="I187" i="2"/>
  <c r="G187" i="2"/>
  <c r="J187" i="2" s="1"/>
  <c r="L186" i="2"/>
  <c r="M186" i="2" s="1"/>
  <c r="I186" i="2"/>
  <c r="G186" i="2"/>
  <c r="J186" i="2" s="1"/>
  <c r="L185" i="2"/>
  <c r="M185" i="2" s="1"/>
  <c r="I185" i="2"/>
  <c r="G185" i="2"/>
  <c r="M184" i="2"/>
  <c r="L184" i="2"/>
  <c r="I184" i="2"/>
  <c r="G184" i="2"/>
  <c r="L183" i="2"/>
  <c r="M183" i="2" s="1"/>
  <c r="I183" i="2"/>
  <c r="G183" i="2"/>
  <c r="L182" i="2"/>
  <c r="M182" i="2" s="1"/>
  <c r="I182" i="2"/>
  <c r="G182" i="2"/>
  <c r="J182" i="2" s="1"/>
  <c r="R181" i="2"/>
  <c r="U181" i="2" s="1"/>
  <c r="Z181" i="2" s="1"/>
  <c r="I181" i="2"/>
  <c r="G181" i="2"/>
  <c r="J181" i="2" s="1"/>
  <c r="G180" i="2"/>
  <c r="M179" i="2"/>
  <c r="L179" i="2"/>
  <c r="I179" i="2"/>
  <c r="G179" i="2"/>
  <c r="L178" i="2"/>
  <c r="M178" i="2" s="1"/>
  <c r="I178" i="2"/>
  <c r="G178" i="2"/>
  <c r="J178" i="2" s="1"/>
  <c r="R177" i="2"/>
  <c r="U177" i="2" s="1"/>
  <c r="G177" i="2"/>
  <c r="R175" i="2"/>
  <c r="U175" i="2" s="1"/>
  <c r="U174" i="2"/>
  <c r="Z174" i="2" s="1"/>
  <c r="R174" i="2"/>
  <c r="R173" i="2"/>
  <c r="U173" i="2" s="1"/>
  <c r="G173" i="2"/>
  <c r="R172" i="2"/>
  <c r="U172" i="2" s="1"/>
  <c r="R171" i="2"/>
  <c r="U171" i="2" s="1"/>
  <c r="Z171" i="2" s="1"/>
  <c r="L170" i="2"/>
  <c r="M170" i="2" s="1"/>
  <c r="I170" i="2"/>
  <c r="G170" i="2"/>
  <c r="J170" i="2" s="1"/>
  <c r="L169" i="2"/>
  <c r="M169" i="2" s="1"/>
  <c r="I169" i="2"/>
  <c r="G169" i="2"/>
  <c r="R168" i="2"/>
  <c r="U168" i="2" s="1"/>
  <c r="I168" i="2"/>
  <c r="G168" i="2"/>
  <c r="J168" i="2" s="1"/>
  <c r="L167" i="2"/>
  <c r="M167" i="2" s="1"/>
  <c r="I167" i="2"/>
  <c r="G167" i="2"/>
  <c r="J167" i="2" s="1"/>
  <c r="L166" i="2"/>
  <c r="M166" i="2" s="1"/>
  <c r="I166" i="2"/>
  <c r="G166" i="2"/>
  <c r="M165" i="2"/>
  <c r="L165" i="2"/>
  <c r="I165" i="2"/>
  <c r="G165" i="2"/>
  <c r="L164" i="2"/>
  <c r="M164" i="2" s="1"/>
  <c r="I164" i="2"/>
  <c r="G164" i="2"/>
  <c r="J164" i="2" s="1"/>
  <c r="R163" i="2"/>
  <c r="U163" i="2" s="1"/>
  <c r="I163" i="2"/>
  <c r="G163" i="2"/>
  <c r="G162" i="2"/>
  <c r="G161" i="2"/>
  <c r="M160" i="2"/>
  <c r="L160" i="2"/>
  <c r="I160" i="2"/>
  <c r="G160" i="2"/>
  <c r="G159" i="2"/>
  <c r="G158" i="2"/>
  <c r="L157" i="2"/>
  <c r="M157" i="2" s="1"/>
  <c r="I157" i="2"/>
  <c r="G157" i="2"/>
  <c r="J157" i="2" s="1"/>
  <c r="L156" i="2"/>
  <c r="M156" i="2" s="1"/>
  <c r="I156" i="2"/>
  <c r="G156" i="2"/>
  <c r="J156" i="2" s="1"/>
  <c r="R155" i="2"/>
  <c r="U155" i="2" s="1"/>
  <c r="Z155" i="2" s="1"/>
  <c r="I155" i="2"/>
  <c r="G155" i="2"/>
  <c r="J155" i="2" s="1"/>
  <c r="L154" i="2"/>
  <c r="M154" i="2" s="1"/>
  <c r="I154" i="2"/>
  <c r="G154" i="2"/>
  <c r="M153" i="2"/>
  <c r="L153" i="2"/>
  <c r="I153" i="2"/>
  <c r="G153" i="2"/>
  <c r="U152" i="2"/>
  <c r="Z152" i="2" s="1"/>
  <c r="R152" i="2"/>
  <c r="I152" i="2"/>
  <c r="G152" i="2"/>
  <c r="L150" i="2"/>
  <c r="M150" i="2" s="1"/>
  <c r="I150" i="2"/>
  <c r="G150" i="2"/>
  <c r="L149" i="2"/>
  <c r="M149" i="2" s="1"/>
  <c r="I149" i="2"/>
  <c r="G149" i="2"/>
  <c r="J149" i="2" s="1"/>
  <c r="G148" i="2"/>
  <c r="G147" i="2"/>
  <c r="R146" i="2"/>
  <c r="U146" i="2" s="1"/>
  <c r="Z146" i="2" s="1"/>
  <c r="G146" i="2"/>
  <c r="L145" i="2"/>
  <c r="M145" i="2" s="1"/>
  <c r="I145" i="2"/>
  <c r="G145" i="2"/>
  <c r="J145" i="2" s="1"/>
  <c r="L144" i="2"/>
  <c r="M144" i="2" s="1"/>
  <c r="I144" i="2"/>
  <c r="G144" i="2"/>
  <c r="J144" i="2" s="1"/>
  <c r="R143" i="2"/>
  <c r="U143" i="2" s="1"/>
  <c r="Z143" i="2" s="1"/>
  <c r="I143" i="2"/>
  <c r="G143" i="2"/>
  <c r="J143" i="2" s="1"/>
  <c r="G142" i="2"/>
  <c r="M141" i="2"/>
  <c r="L141" i="2"/>
  <c r="I141" i="2"/>
  <c r="G141" i="2"/>
  <c r="R140" i="2"/>
  <c r="U140" i="2" s="1"/>
  <c r="G140" i="2"/>
  <c r="G139" i="2"/>
  <c r="R138" i="2"/>
  <c r="U138" i="2" s="1"/>
  <c r="Z138" i="2" s="1"/>
  <c r="I138" i="2"/>
  <c r="G138" i="2"/>
  <c r="L137" i="2"/>
  <c r="M137" i="2" s="1"/>
  <c r="I137" i="2"/>
  <c r="G137" i="2"/>
  <c r="R136" i="2"/>
  <c r="U136" i="2" s="1"/>
  <c r="Z136" i="2" s="1"/>
  <c r="I136" i="2"/>
  <c r="G136" i="2"/>
  <c r="J136" i="2" s="1"/>
  <c r="L135" i="2"/>
  <c r="M135" i="2" s="1"/>
  <c r="I135" i="2"/>
  <c r="G135" i="2"/>
  <c r="M134" i="2"/>
  <c r="L134" i="2"/>
  <c r="I134" i="2"/>
  <c r="G134" i="2"/>
  <c r="L133" i="2"/>
  <c r="M133" i="2" s="1"/>
  <c r="I133" i="2"/>
  <c r="G133" i="2"/>
  <c r="R132" i="2"/>
  <c r="U132" i="2" s="1"/>
  <c r="I132" i="2"/>
  <c r="G132" i="2"/>
  <c r="M131" i="2"/>
  <c r="L131" i="2"/>
  <c r="I131" i="2"/>
  <c r="G131" i="2"/>
  <c r="L130" i="2"/>
  <c r="M130" i="2" s="1"/>
  <c r="I130" i="2"/>
  <c r="G130" i="2"/>
  <c r="J130" i="2" s="1"/>
  <c r="R129" i="2"/>
  <c r="U129" i="2" s="1"/>
  <c r="I129" i="2"/>
  <c r="G129" i="2"/>
  <c r="M128" i="2"/>
  <c r="L128" i="2"/>
  <c r="I128" i="2"/>
  <c r="G128" i="2"/>
  <c r="L127" i="2"/>
  <c r="M127" i="2" s="1"/>
  <c r="I127" i="2"/>
  <c r="G127" i="2"/>
  <c r="J127" i="2" s="1"/>
  <c r="R126" i="2"/>
  <c r="U126" i="2" s="1"/>
  <c r="I126" i="2"/>
  <c r="G126" i="2"/>
  <c r="M125" i="2"/>
  <c r="L125" i="2"/>
  <c r="I125" i="2"/>
  <c r="G125" i="2"/>
  <c r="U124" i="2"/>
  <c r="Z124" i="2" s="1"/>
  <c r="R124" i="2"/>
  <c r="I124" i="2"/>
  <c r="G124" i="2"/>
  <c r="U123" i="2"/>
  <c r="Z123" i="2" s="1"/>
  <c r="R123" i="2"/>
  <c r="R122" i="2"/>
  <c r="U122" i="2" s="1"/>
  <c r="R121" i="2"/>
  <c r="U121" i="2" s="1"/>
  <c r="Z121" i="2" s="1"/>
  <c r="R120" i="2"/>
  <c r="U120" i="2" s="1"/>
  <c r="I120" i="2"/>
  <c r="G120" i="2"/>
  <c r="L119" i="2"/>
  <c r="M119" i="2" s="1"/>
  <c r="I119" i="2"/>
  <c r="G119" i="2"/>
  <c r="J119" i="2" s="1"/>
  <c r="R118" i="2"/>
  <c r="U118" i="2" s="1"/>
  <c r="I118" i="2"/>
  <c r="G118" i="2"/>
  <c r="G117" i="2"/>
  <c r="G116" i="2"/>
  <c r="G115" i="2"/>
  <c r="L114" i="2"/>
  <c r="M114" i="2" s="1"/>
  <c r="I114" i="2"/>
  <c r="G114" i="2"/>
  <c r="G113" i="2"/>
  <c r="G112" i="2"/>
  <c r="M111" i="2"/>
  <c r="L111" i="2"/>
  <c r="I111" i="2"/>
  <c r="G111" i="2"/>
  <c r="G110" i="2"/>
  <c r="R109" i="2"/>
  <c r="U109" i="2" s="1"/>
  <c r="I109" i="2"/>
  <c r="G109" i="2"/>
  <c r="R107" i="2"/>
  <c r="U107" i="2" s="1"/>
  <c r="I107" i="2"/>
  <c r="G107" i="2"/>
  <c r="L106" i="2"/>
  <c r="M106" i="2" s="1"/>
  <c r="I106" i="2"/>
  <c r="G106" i="2"/>
  <c r="R105" i="2"/>
  <c r="U105" i="2" s="1"/>
  <c r="I105" i="2"/>
  <c r="G105" i="2"/>
  <c r="L104" i="2"/>
  <c r="M104" i="2" s="1"/>
  <c r="I104" i="2"/>
  <c r="G104" i="2"/>
  <c r="J104" i="2" s="1"/>
  <c r="L103" i="2"/>
  <c r="M103" i="2" s="1"/>
  <c r="I103" i="2"/>
  <c r="G103" i="2"/>
  <c r="M102" i="2"/>
  <c r="L102" i="2"/>
  <c r="I102" i="2"/>
  <c r="G102" i="2"/>
  <c r="L101" i="2"/>
  <c r="M101" i="2" s="1"/>
  <c r="I101" i="2"/>
  <c r="G101" i="2"/>
  <c r="J101" i="2" s="1"/>
  <c r="L100" i="2"/>
  <c r="M100" i="2" s="1"/>
  <c r="I100" i="2"/>
  <c r="G100" i="2"/>
  <c r="J100" i="2" s="1"/>
  <c r="L99" i="2"/>
  <c r="M99" i="2" s="1"/>
  <c r="I99" i="2"/>
  <c r="G99" i="2"/>
  <c r="R98" i="2"/>
  <c r="U98" i="2" s="1"/>
  <c r="I98" i="2"/>
  <c r="G98" i="2"/>
  <c r="J98" i="2" s="1"/>
  <c r="R96" i="2"/>
  <c r="U96" i="2" s="1"/>
  <c r="L95" i="2"/>
  <c r="M95" i="2" s="1"/>
  <c r="I95" i="2"/>
  <c r="G95" i="2"/>
  <c r="J95" i="2" s="1"/>
  <c r="L94" i="2"/>
  <c r="M94" i="2" s="1"/>
  <c r="I94" i="2"/>
  <c r="G94" i="2"/>
  <c r="J94" i="2" s="1"/>
  <c r="R93" i="2"/>
  <c r="U93" i="2" s="1"/>
  <c r="Z93" i="2" s="1"/>
  <c r="I93" i="2"/>
  <c r="G93" i="2"/>
  <c r="J93" i="2" s="1"/>
  <c r="G92" i="2"/>
  <c r="M91" i="2"/>
  <c r="L91" i="2"/>
  <c r="I91" i="2"/>
  <c r="G91" i="2"/>
  <c r="L90" i="2"/>
  <c r="M90" i="2" s="1"/>
  <c r="I90" i="2"/>
  <c r="G90" i="2"/>
  <c r="J90" i="2" s="1"/>
  <c r="L89" i="2"/>
  <c r="M89" i="2" s="1"/>
  <c r="I89" i="2"/>
  <c r="G89" i="2"/>
  <c r="J89" i="2" s="1"/>
  <c r="L88" i="2"/>
  <c r="M88" i="2" s="1"/>
  <c r="I88" i="2"/>
  <c r="G88" i="2"/>
  <c r="R87" i="2"/>
  <c r="U87" i="2" s="1"/>
  <c r="I87" i="2"/>
  <c r="G87" i="2"/>
  <c r="J87" i="2" s="1"/>
  <c r="L86" i="2"/>
  <c r="M86" i="2" s="1"/>
  <c r="I86" i="2"/>
  <c r="G86" i="2"/>
  <c r="J86" i="2" s="1"/>
  <c r="R85" i="2"/>
  <c r="U85" i="2" s="1"/>
  <c r="Z85" i="2" s="1"/>
  <c r="I85" i="2"/>
  <c r="G85" i="2"/>
  <c r="J85" i="2" s="1"/>
  <c r="L84" i="2"/>
  <c r="M84" i="2" s="1"/>
  <c r="I84" i="2"/>
  <c r="G84" i="2"/>
  <c r="M83" i="2"/>
  <c r="L83" i="2"/>
  <c r="I83" i="2"/>
  <c r="G83" i="2"/>
  <c r="L82" i="2"/>
  <c r="M82" i="2" s="1"/>
  <c r="I82" i="2"/>
  <c r="G82" i="2"/>
  <c r="J82" i="2" s="1"/>
  <c r="R81" i="2"/>
  <c r="U81" i="2" s="1"/>
  <c r="I81" i="2"/>
  <c r="G81" i="2"/>
  <c r="M80" i="2"/>
  <c r="L80" i="2"/>
  <c r="I80" i="2"/>
  <c r="G80" i="2"/>
  <c r="L79" i="2"/>
  <c r="M79" i="2" s="1"/>
  <c r="I79" i="2"/>
  <c r="G79" i="2"/>
  <c r="L78" i="2"/>
  <c r="M78" i="2" s="1"/>
  <c r="I78" i="2"/>
  <c r="G78" i="2"/>
  <c r="J78" i="2" s="1"/>
  <c r="L77" i="2"/>
  <c r="M77" i="2" s="1"/>
  <c r="I77" i="2"/>
  <c r="G77" i="2"/>
  <c r="R76" i="2"/>
  <c r="U76" i="2" s="1"/>
  <c r="I76" i="2"/>
  <c r="G76" i="2"/>
  <c r="J76" i="2" s="1"/>
  <c r="R75" i="2"/>
  <c r="U75" i="2" s="1"/>
  <c r="G74" i="2"/>
  <c r="G73" i="2"/>
  <c r="L72" i="2"/>
  <c r="M72" i="2" s="1"/>
  <c r="I72" i="2"/>
  <c r="G72" i="2"/>
  <c r="J72" i="2" s="1"/>
  <c r="L71" i="2"/>
  <c r="M71" i="2" s="1"/>
  <c r="I71" i="2"/>
  <c r="G71" i="2"/>
  <c r="J71" i="2" s="1"/>
  <c r="L70" i="2"/>
  <c r="M70" i="2" s="1"/>
  <c r="I70" i="2"/>
  <c r="G70" i="2"/>
  <c r="M69" i="2"/>
  <c r="L69" i="2"/>
  <c r="I69" i="2"/>
  <c r="G69" i="2"/>
  <c r="L68" i="2"/>
  <c r="M68" i="2" s="1"/>
  <c r="I68" i="2"/>
  <c r="G68" i="2"/>
  <c r="R67" i="2"/>
  <c r="U67" i="2" s="1"/>
  <c r="I67" i="2"/>
  <c r="G67" i="2"/>
  <c r="G65" i="2"/>
  <c r="L64" i="2"/>
  <c r="M64" i="2" s="1"/>
  <c r="I64" i="2"/>
  <c r="G64" i="2"/>
  <c r="G63" i="2"/>
  <c r="L62" i="2"/>
  <c r="M62" i="2" s="1"/>
  <c r="I62" i="2"/>
  <c r="G62" i="2"/>
  <c r="Z61" i="2"/>
  <c r="Y61" i="2"/>
  <c r="W61" i="2"/>
  <c r="V61" i="2"/>
  <c r="R61" i="2"/>
  <c r="L61" i="2"/>
  <c r="M61" i="2" s="1"/>
  <c r="I61" i="2"/>
  <c r="G61" i="2"/>
  <c r="L60" i="2"/>
  <c r="M60" i="2" s="1"/>
  <c r="I60" i="2"/>
  <c r="G60" i="2"/>
  <c r="R59" i="2"/>
  <c r="U59" i="2" s="1"/>
  <c r="I59" i="2"/>
  <c r="G59" i="2"/>
  <c r="J59" i="2" s="1"/>
  <c r="L58" i="2"/>
  <c r="M58" i="2" s="1"/>
  <c r="I58" i="2"/>
  <c r="G58" i="2"/>
  <c r="J58" i="2" s="1"/>
  <c r="R57" i="2"/>
  <c r="U57" i="2" s="1"/>
  <c r="Z57" i="2" s="1"/>
  <c r="I57" i="2"/>
  <c r="G57" i="2"/>
  <c r="J57" i="2" s="1"/>
  <c r="R56" i="2"/>
  <c r="U56" i="2" s="1"/>
  <c r="Z56" i="2" s="1"/>
  <c r="R55" i="2"/>
  <c r="U55" i="2" s="1"/>
  <c r="I55" i="2"/>
  <c r="G55" i="2"/>
  <c r="R54" i="2"/>
  <c r="U54" i="2" s="1"/>
  <c r="Z54" i="2" s="1"/>
  <c r="I54" i="2"/>
  <c r="G54" i="2"/>
  <c r="G52" i="2"/>
  <c r="L51" i="2"/>
  <c r="M51" i="2" s="1"/>
  <c r="I51" i="2"/>
  <c r="G51" i="2"/>
  <c r="G50" i="2"/>
  <c r="U49" i="2"/>
  <c r="Z49" i="2" s="1"/>
  <c r="R49" i="2"/>
  <c r="I49" i="2"/>
  <c r="G49" i="2"/>
  <c r="L48" i="2"/>
  <c r="M48" i="2" s="1"/>
  <c r="I48" i="2"/>
  <c r="G48" i="2"/>
  <c r="G47" i="2"/>
  <c r="G46" i="2"/>
  <c r="R45" i="2"/>
  <c r="U45" i="2" s="1"/>
  <c r="I45" i="2"/>
  <c r="G45" i="2"/>
  <c r="M44" i="2"/>
  <c r="L44" i="2"/>
  <c r="I44" i="2"/>
  <c r="G44" i="2"/>
  <c r="L43" i="2"/>
  <c r="M43" i="2" s="1"/>
  <c r="I43" i="2"/>
  <c r="G43" i="2"/>
  <c r="L42" i="2"/>
  <c r="M42" i="2" s="1"/>
  <c r="I42" i="2"/>
  <c r="G42" i="2"/>
  <c r="R41" i="2"/>
  <c r="U41" i="2" s="1"/>
  <c r="Z41" i="2" s="1"/>
  <c r="G41" i="2"/>
  <c r="J41" i="2" s="1"/>
  <c r="R40" i="2"/>
  <c r="U40" i="2" s="1"/>
  <c r="I40" i="2"/>
  <c r="G40" i="2"/>
  <c r="U39" i="2"/>
  <c r="Z39" i="2" s="1"/>
  <c r="R39" i="2"/>
  <c r="I39" i="2"/>
  <c r="G39" i="2"/>
  <c r="R38" i="2"/>
  <c r="U38" i="2" s="1"/>
  <c r="G37" i="2"/>
  <c r="G36" i="2"/>
  <c r="G35" i="2"/>
  <c r="G34" i="2"/>
  <c r="L33" i="2"/>
  <c r="M33" i="2" s="1"/>
  <c r="I33" i="2"/>
  <c r="G33" i="2"/>
  <c r="M32" i="2"/>
  <c r="L32" i="2"/>
  <c r="I32" i="2"/>
  <c r="G32" i="2"/>
  <c r="R31" i="2"/>
  <c r="U31" i="2" s="1"/>
  <c r="W31" i="2" s="1"/>
  <c r="G31" i="2"/>
  <c r="L29" i="2"/>
  <c r="M29" i="2" s="1"/>
  <c r="I29" i="2"/>
  <c r="G29" i="2"/>
  <c r="L28" i="2"/>
  <c r="M28" i="2" s="1"/>
  <c r="I28" i="2"/>
  <c r="G28" i="2"/>
  <c r="R27" i="2"/>
  <c r="U27" i="2" s="1"/>
  <c r="W27" i="2" s="1"/>
  <c r="I27" i="2"/>
  <c r="G27" i="2"/>
  <c r="L26" i="2"/>
  <c r="M26" i="2" s="1"/>
  <c r="I26" i="2"/>
  <c r="G26" i="2"/>
  <c r="M25" i="2"/>
  <c r="L25" i="2"/>
  <c r="I25" i="2"/>
  <c r="G25" i="2"/>
  <c r="G24" i="2"/>
  <c r="R23" i="2"/>
  <c r="U23" i="2" s="1"/>
  <c r="Z23" i="2" s="1"/>
  <c r="L23" i="2"/>
  <c r="I23" i="2"/>
  <c r="G23" i="2"/>
  <c r="L22" i="2"/>
  <c r="M22" i="2" s="1"/>
  <c r="I22" i="2"/>
  <c r="G22" i="2"/>
  <c r="L21" i="2"/>
  <c r="M21" i="2" s="1"/>
  <c r="I21" i="2"/>
  <c r="G21" i="2"/>
  <c r="R20" i="2"/>
  <c r="U20" i="2" s="1"/>
  <c r="I20" i="2"/>
  <c r="G20" i="2"/>
  <c r="L19" i="2"/>
  <c r="M19" i="2" s="1"/>
  <c r="I19" i="2"/>
  <c r="G19" i="2"/>
  <c r="L18" i="2"/>
  <c r="M18" i="2" s="1"/>
  <c r="I18" i="2"/>
  <c r="G18" i="2"/>
  <c r="R17" i="2"/>
  <c r="U17" i="2" s="1"/>
  <c r="I17" i="2"/>
  <c r="G17" i="2"/>
  <c r="R16" i="2"/>
  <c r="U16" i="2" s="1"/>
  <c r="I16" i="2"/>
  <c r="G16" i="2"/>
  <c r="L15" i="2"/>
  <c r="M15" i="2" s="1"/>
  <c r="I15" i="2"/>
  <c r="G15" i="2"/>
  <c r="R14" i="2"/>
  <c r="U14" i="2" s="1"/>
  <c r="I14" i="2"/>
  <c r="G14" i="2"/>
  <c r="M13" i="2"/>
  <c r="L13" i="2"/>
  <c r="I13" i="2"/>
  <c r="G13" i="2"/>
  <c r="L12" i="2"/>
  <c r="M12" i="2" s="1"/>
  <c r="I12" i="2"/>
  <c r="G12" i="2"/>
  <c r="L11" i="2"/>
  <c r="M11" i="2" s="1"/>
  <c r="I11" i="2"/>
  <c r="G11" i="2"/>
  <c r="R10" i="2"/>
  <c r="U10" i="2" s="1"/>
  <c r="Y10" i="2" s="1"/>
  <c r="I10" i="2"/>
  <c r="G10" i="2"/>
  <c r="L9" i="2"/>
  <c r="M9" i="2" s="1"/>
  <c r="I9" i="2"/>
  <c r="G9" i="2"/>
  <c r="M8" i="2"/>
  <c r="L8" i="2"/>
  <c r="I8" i="2"/>
  <c r="G8" i="2"/>
  <c r="U7" i="2"/>
  <c r="Y7" i="2" s="1"/>
  <c r="R7" i="2"/>
  <c r="I7" i="2"/>
  <c r="G7" i="2"/>
  <c r="I6" i="2"/>
  <c r="G6" i="2"/>
  <c r="I5" i="2"/>
  <c r="G5" i="2"/>
  <c r="U4" i="2"/>
  <c r="L6" i="2" s="1"/>
  <c r="R4" i="2"/>
  <c r="I4" i="2"/>
  <c r="G4" i="2"/>
  <c r="J4" i="2" l="1"/>
  <c r="J5" i="2"/>
  <c r="J6" i="2"/>
  <c r="J7" i="2"/>
  <c r="J8" i="2"/>
  <c r="J13" i="2"/>
  <c r="J21" i="2"/>
  <c r="J25" i="2"/>
  <c r="J26" i="2"/>
  <c r="J44" i="2"/>
  <c r="J45" i="2"/>
  <c r="J49" i="2"/>
  <c r="V378" i="2"/>
  <c r="L378" i="2"/>
  <c r="X61" i="2"/>
  <c r="J32" i="2"/>
  <c r="J299" i="2"/>
  <c r="J300" i="2"/>
  <c r="J342" i="2"/>
  <c r="J10" i="2"/>
  <c r="J11" i="2"/>
  <c r="J12" i="2"/>
  <c r="J15" i="2"/>
  <c r="J17" i="2"/>
  <c r="J19" i="2"/>
  <c r="J20" i="2"/>
  <c r="J22" i="2"/>
  <c r="J27" i="2"/>
  <c r="J28" i="2"/>
  <c r="J29" i="2"/>
  <c r="J42" i="2"/>
  <c r="J48" i="2"/>
  <c r="J62" i="2"/>
  <c r="J67" i="2"/>
  <c r="J69" i="2"/>
  <c r="J77" i="2"/>
  <c r="J80" i="2"/>
  <c r="J91" i="2"/>
  <c r="J102" i="2"/>
  <c r="J103" i="2"/>
  <c r="J106" i="2"/>
  <c r="J109" i="2"/>
  <c r="J111" i="2"/>
  <c r="J124" i="2"/>
  <c r="J125" i="2"/>
  <c r="J126" i="2"/>
  <c r="J129" i="2"/>
  <c r="J132" i="2"/>
  <c r="J134" i="2"/>
  <c r="J135" i="2"/>
  <c r="J152" i="2"/>
  <c r="J153" i="2"/>
  <c r="J154" i="2"/>
  <c r="J160" i="2"/>
  <c r="J163" i="2"/>
  <c r="J166" i="2"/>
  <c r="J184" i="2"/>
  <c r="J185" i="2"/>
  <c r="J191" i="2"/>
  <c r="J194" i="2"/>
  <c r="J196" i="2"/>
  <c r="J198" i="2"/>
  <c r="J204" i="2"/>
  <c r="J224" i="2"/>
  <c r="J240" i="2"/>
  <c r="J257" i="2"/>
  <c r="J267" i="2"/>
  <c r="J276" i="2"/>
  <c r="J288" i="2"/>
  <c r="J290" i="2"/>
  <c r="J292" i="2"/>
  <c r="J294" i="2"/>
  <c r="J297" i="2"/>
  <c r="J302" i="2"/>
  <c r="J303" i="2"/>
  <c r="J310" i="2"/>
  <c r="J312" i="2"/>
  <c r="J314" i="2"/>
  <c r="J315" i="2"/>
  <c r="J317" i="2"/>
  <c r="J319" i="2"/>
  <c r="J321" i="2"/>
  <c r="J323" i="2"/>
  <c r="J354" i="2"/>
  <c r="J359" i="2"/>
  <c r="J366" i="2"/>
  <c r="J367" i="2"/>
  <c r="J373" i="2"/>
  <c r="J374" i="2"/>
  <c r="J375" i="2"/>
  <c r="J378" i="2"/>
  <c r="J382" i="2"/>
  <c r="J394" i="2"/>
  <c r="J401" i="2"/>
  <c r="J402" i="2"/>
  <c r="J425" i="2"/>
  <c r="J458" i="2"/>
  <c r="J462" i="2"/>
  <c r="J464" i="2"/>
  <c r="J466" i="2"/>
  <c r="J9" i="2"/>
  <c r="J14" i="2"/>
  <c r="J18" i="2"/>
  <c r="J61" i="2"/>
  <c r="J68" i="2"/>
  <c r="J79" i="2"/>
  <c r="J105" i="2"/>
  <c r="J133" i="2"/>
  <c r="J137" i="2"/>
  <c r="J150" i="2"/>
  <c r="J183" i="2"/>
  <c r="J193" i="2"/>
  <c r="J223" i="2"/>
  <c r="J239" i="2"/>
  <c r="J253" i="2"/>
  <c r="J256" i="2"/>
  <c r="J275" i="2"/>
  <c r="J289" i="2"/>
  <c r="J291" i="2"/>
  <c r="J293" i="2"/>
  <c r="J301" i="2"/>
  <c r="J313" i="2"/>
  <c r="J316" i="2"/>
  <c r="J318" i="2"/>
  <c r="J320" i="2"/>
  <c r="J322" i="2"/>
  <c r="J338" i="2"/>
  <c r="J365" i="2"/>
  <c r="J23" i="2"/>
  <c r="J43" i="2"/>
  <c r="J51" i="2"/>
  <c r="J60" i="2"/>
  <c r="J64" i="2"/>
  <c r="J70" i="2"/>
  <c r="J81" i="2"/>
  <c r="J83" i="2"/>
  <c r="J84" i="2"/>
  <c r="J88" i="2"/>
  <c r="J99" i="2"/>
  <c r="J114" i="2"/>
  <c r="J118" i="2"/>
  <c r="J128" i="2"/>
  <c r="J131" i="2"/>
  <c r="J165" i="2"/>
  <c r="J169" i="2"/>
  <c r="J179" i="2"/>
  <c r="J188" i="2"/>
  <c r="J199" i="2"/>
  <c r="J206" i="2"/>
  <c r="J207" i="2"/>
  <c r="J220" i="2"/>
  <c r="J222" i="2"/>
  <c r="J234" i="2"/>
  <c r="J236" i="2"/>
  <c r="J263" i="2"/>
  <c r="J281" i="2"/>
  <c r="J298" i="2"/>
  <c r="J324" i="2"/>
  <c r="J329" i="2"/>
  <c r="J331" i="2"/>
  <c r="J333" i="2"/>
  <c r="J360" i="2"/>
  <c r="J413" i="2"/>
  <c r="J415" i="2"/>
  <c r="J468" i="2"/>
  <c r="Z14" i="2"/>
  <c r="V14" i="2"/>
  <c r="X14" i="2" s="1"/>
  <c r="L14" i="2"/>
  <c r="Y14" i="2"/>
  <c r="W14" i="2"/>
  <c r="M14" i="2"/>
  <c r="Z16" i="2"/>
  <c r="V16" i="2"/>
  <c r="L16" i="2"/>
  <c r="M16" i="2" s="1"/>
  <c r="Y16" i="2"/>
  <c r="W16" i="2"/>
  <c r="Z17" i="2"/>
  <c r="V17" i="2"/>
  <c r="L17" i="2"/>
  <c r="M17" i="2" s="1"/>
  <c r="Y17" i="2"/>
  <c r="W17" i="2"/>
  <c r="Z20" i="2"/>
  <c r="V20" i="2"/>
  <c r="L20" i="2"/>
  <c r="M20" i="2" s="1"/>
  <c r="Y20" i="2"/>
  <c r="W20" i="2"/>
  <c r="X20" i="2" s="1"/>
  <c r="L4" i="2"/>
  <c r="M4" i="2" s="1"/>
  <c r="V4" i="2"/>
  <c r="Z4" i="2"/>
  <c r="L5" i="2"/>
  <c r="M5" i="2" s="1"/>
  <c r="M6" i="2"/>
  <c r="L7" i="2"/>
  <c r="M7" i="2" s="1"/>
  <c r="V7" i="2"/>
  <c r="Z7" i="2"/>
  <c r="L10" i="2"/>
  <c r="M10" i="2" s="1"/>
  <c r="V10" i="2"/>
  <c r="Z10" i="2"/>
  <c r="M23" i="2"/>
  <c r="V23" i="2"/>
  <c r="Z31" i="2"/>
  <c r="V31" i="2"/>
  <c r="X31" i="2" s="1"/>
  <c r="Y31" i="2"/>
  <c r="J33" i="2"/>
  <c r="Y40" i="2"/>
  <c r="W40" i="2"/>
  <c r="Z40" i="2"/>
  <c r="V40" i="2"/>
  <c r="X40" i="2" s="1"/>
  <c r="L40" i="2"/>
  <c r="M40" i="2" s="1"/>
  <c r="Y45" i="2"/>
  <c r="W45" i="2"/>
  <c r="Z45" i="2"/>
  <c r="X45" i="2"/>
  <c r="V45" i="2"/>
  <c r="L45" i="2"/>
  <c r="M45" i="2" s="1"/>
  <c r="Y59" i="2"/>
  <c r="W59" i="2"/>
  <c r="Z59" i="2"/>
  <c r="V59" i="2"/>
  <c r="X59" i="2" s="1"/>
  <c r="L59" i="2"/>
  <c r="M59" i="2" s="1"/>
  <c r="Y76" i="2"/>
  <c r="W76" i="2"/>
  <c r="Z76" i="2"/>
  <c r="V76" i="2"/>
  <c r="X76" i="2" s="1"/>
  <c r="L76" i="2"/>
  <c r="M76" i="2" s="1"/>
  <c r="Y87" i="2"/>
  <c r="W87" i="2"/>
  <c r="Z87" i="2"/>
  <c r="V87" i="2"/>
  <c r="X87" i="2" s="1"/>
  <c r="L87" i="2"/>
  <c r="M87" i="2" s="1"/>
  <c r="Y98" i="2"/>
  <c r="W98" i="2"/>
  <c r="Z98" i="2"/>
  <c r="X98" i="2"/>
  <c r="V98" i="2"/>
  <c r="L98" i="2"/>
  <c r="M98" i="2" s="1"/>
  <c r="Y105" i="2"/>
  <c r="W105" i="2"/>
  <c r="Z105" i="2"/>
  <c r="V105" i="2"/>
  <c r="X105" i="2" s="1"/>
  <c r="L105" i="2"/>
  <c r="M105" i="2" s="1"/>
  <c r="Y107" i="2"/>
  <c r="W107" i="2"/>
  <c r="Z107" i="2"/>
  <c r="V107" i="2"/>
  <c r="X107" i="2" s="1"/>
  <c r="L107" i="2"/>
  <c r="M107" i="2" s="1"/>
  <c r="Y122" i="2"/>
  <c r="W122" i="2"/>
  <c r="Z122" i="2"/>
  <c r="V122" i="2"/>
  <c r="X122" i="2" s="1"/>
  <c r="Y140" i="2"/>
  <c r="W140" i="2"/>
  <c r="Z140" i="2"/>
  <c r="V140" i="2"/>
  <c r="X140" i="2" s="1"/>
  <c r="Y168" i="2"/>
  <c r="W168" i="2"/>
  <c r="Z168" i="2"/>
  <c r="V168" i="2"/>
  <c r="X168" i="2" s="1"/>
  <c r="L168" i="2"/>
  <c r="M168" i="2" s="1"/>
  <c r="Y172" i="2"/>
  <c r="W172" i="2"/>
  <c r="Z172" i="2"/>
  <c r="V172" i="2"/>
  <c r="X172" i="2" s="1"/>
  <c r="Y173" i="2"/>
  <c r="W173" i="2"/>
  <c r="Z173" i="2"/>
  <c r="V173" i="2"/>
  <c r="X173" i="2" s="1"/>
  <c r="L173" i="2"/>
  <c r="M173" i="2" s="1"/>
  <c r="Y187" i="2"/>
  <c r="W187" i="2"/>
  <c r="Z187" i="2"/>
  <c r="X187" i="2"/>
  <c r="V187" i="2"/>
  <c r="L187" i="2"/>
  <c r="M187" i="2" s="1"/>
  <c r="Y190" i="2"/>
  <c r="W190" i="2"/>
  <c r="Z190" i="2"/>
  <c r="V190" i="2"/>
  <c r="X190" i="2" s="1"/>
  <c r="L190" i="2"/>
  <c r="M190" i="2" s="1"/>
  <c r="Y195" i="2"/>
  <c r="W195" i="2"/>
  <c r="Z195" i="2"/>
  <c r="V195" i="2"/>
  <c r="X195" i="2" s="1"/>
  <c r="L195" i="2"/>
  <c r="M195" i="2" s="1"/>
  <c r="Y200" i="2"/>
  <c r="W200" i="2"/>
  <c r="Z200" i="2"/>
  <c r="V200" i="2"/>
  <c r="X200" i="2" s="1"/>
  <c r="W4" i="2"/>
  <c r="Y4" i="2"/>
  <c r="W7" i="2"/>
  <c r="X7" i="2" s="1"/>
  <c r="W10" i="2"/>
  <c r="Y23" i="2"/>
  <c r="W23" i="2"/>
  <c r="X23" i="2" s="1"/>
  <c r="Z27" i="2"/>
  <c r="V27" i="2"/>
  <c r="X27" i="2" s="1"/>
  <c r="L27" i="2"/>
  <c r="M27" i="2" s="1"/>
  <c r="Y27" i="2"/>
  <c r="Y38" i="2"/>
  <c r="W38" i="2"/>
  <c r="Z38" i="2"/>
  <c r="V38" i="2"/>
  <c r="X38" i="2" s="1"/>
  <c r="Y55" i="2"/>
  <c r="W55" i="2"/>
  <c r="Z55" i="2"/>
  <c r="X55" i="2"/>
  <c r="V55" i="2"/>
  <c r="L55" i="2"/>
  <c r="M55" i="2" s="1"/>
  <c r="Y67" i="2"/>
  <c r="W67" i="2"/>
  <c r="Z67" i="2"/>
  <c r="V67" i="2"/>
  <c r="X67" i="2" s="1"/>
  <c r="L67" i="2"/>
  <c r="M67" i="2" s="1"/>
  <c r="Y75" i="2"/>
  <c r="W75" i="2"/>
  <c r="Z75" i="2"/>
  <c r="V75" i="2"/>
  <c r="X75" i="2" s="1"/>
  <c r="Y81" i="2"/>
  <c r="W81" i="2"/>
  <c r="Z81" i="2"/>
  <c r="V81" i="2"/>
  <c r="X81" i="2" s="1"/>
  <c r="L81" i="2"/>
  <c r="M81" i="2" s="1"/>
  <c r="Y96" i="2"/>
  <c r="W96" i="2"/>
  <c r="Z96" i="2"/>
  <c r="V96" i="2"/>
  <c r="X96" i="2" s="1"/>
  <c r="Y109" i="2"/>
  <c r="W109" i="2"/>
  <c r="Z109" i="2"/>
  <c r="V109" i="2"/>
  <c r="X109" i="2" s="1"/>
  <c r="L109" i="2"/>
  <c r="M109" i="2" s="1"/>
  <c r="Y118" i="2"/>
  <c r="W118" i="2"/>
  <c r="Z118" i="2"/>
  <c r="V118" i="2"/>
  <c r="X118" i="2" s="1"/>
  <c r="L118" i="2"/>
  <c r="M118" i="2" s="1"/>
  <c r="Y120" i="2"/>
  <c r="W120" i="2"/>
  <c r="Z120" i="2"/>
  <c r="V120" i="2"/>
  <c r="X120" i="2" s="1"/>
  <c r="L120" i="2"/>
  <c r="M120" i="2" s="1"/>
  <c r="Y126" i="2"/>
  <c r="W126" i="2"/>
  <c r="Z126" i="2"/>
  <c r="X126" i="2"/>
  <c r="V126" i="2"/>
  <c r="L126" i="2"/>
  <c r="M126" i="2" s="1"/>
  <c r="Y129" i="2"/>
  <c r="W129" i="2"/>
  <c r="Z129" i="2"/>
  <c r="V129" i="2"/>
  <c r="X129" i="2" s="1"/>
  <c r="L129" i="2"/>
  <c r="M129" i="2" s="1"/>
  <c r="Y132" i="2"/>
  <c r="W132" i="2"/>
  <c r="Z132" i="2"/>
  <c r="V132" i="2"/>
  <c r="X132" i="2" s="1"/>
  <c r="L132" i="2"/>
  <c r="M132" i="2" s="1"/>
  <c r="Y163" i="2"/>
  <c r="W163" i="2"/>
  <c r="Z163" i="2"/>
  <c r="V163" i="2"/>
  <c r="X163" i="2" s="1"/>
  <c r="L163" i="2"/>
  <c r="M163" i="2" s="1"/>
  <c r="Y175" i="2"/>
  <c r="W175" i="2"/>
  <c r="Z175" i="2"/>
  <c r="V175" i="2"/>
  <c r="X175" i="2" s="1"/>
  <c r="Y177" i="2"/>
  <c r="W177" i="2"/>
  <c r="Z177" i="2"/>
  <c r="X177" i="2"/>
  <c r="V177" i="2"/>
  <c r="Y196" i="2"/>
  <c r="W196" i="2"/>
  <c r="Z196" i="2"/>
  <c r="V196" i="2"/>
  <c r="X196" i="2" s="1"/>
  <c r="L196" i="2"/>
  <c r="M196" i="2" s="1"/>
  <c r="Y204" i="2"/>
  <c r="W204" i="2"/>
  <c r="Z204" i="2"/>
  <c r="V204" i="2"/>
  <c r="X204" i="2" s="1"/>
  <c r="L204" i="2"/>
  <c r="M204" i="2" s="1"/>
  <c r="W39" i="2"/>
  <c r="Y39" i="2"/>
  <c r="W41" i="2"/>
  <c r="Y41" i="2"/>
  <c r="W49" i="2"/>
  <c r="Y49" i="2"/>
  <c r="W54" i="2"/>
  <c r="Y54" i="2"/>
  <c r="W56" i="2"/>
  <c r="Y56" i="2"/>
  <c r="W57" i="2"/>
  <c r="Y57" i="2"/>
  <c r="W85" i="2"/>
  <c r="Y85" i="2"/>
  <c r="W93" i="2"/>
  <c r="Y93" i="2"/>
  <c r="W121" i="2"/>
  <c r="Y121" i="2"/>
  <c r="W123" i="2"/>
  <c r="Y123" i="2"/>
  <c r="W124" i="2"/>
  <c r="Y124" i="2"/>
  <c r="W136" i="2"/>
  <c r="Y136" i="2"/>
  <c r="W138" i="2"/>
  <c r="Y138" i="2"/>
  <c r="W143" i="2"/>
  <c r="Y143" i="2"/>
  <c r="W146" i="2"/>
  <c r="Y146" i="2"/>
  <c r="W152" i="2"/>
  <c r="Y152" i="2"/>
  <c r="W155" i="2"/>
  <c r="Y155" i="2"/>
  <c r="W171" i="2"/>
  <c r="Y171" i="2"/>
  <c r="W174" i="2"/>
  <c r="Y174" i="2"/>
  <c r="W181" i="2"/>
  <c r="Y181" i="2"/>
  <c r="W208" i="2"/>
  <c r="Y208" i="2"/>
  <c r="W210" i="2"/>
  <c r="Y210" i="2"/>
  <c r="W211" i="2"/>
  <c r="Y211" i="2"/>
  <c r="W213" i="2"/>
  <c r="Y213" i="2"/>
  <c r="Z214" i="2"/>
  <c r="V214" i="2"/>
  <c r="X214" i="2" s="1"/>
  <c r="L214" i="2"/>
  <c r="Y214" i="2"/>
  <c r="W214" i="2"/>
  <c r="M214" i="2"/>
  <c r="Y221" i="2"/>
  <c r="W221" i="2"/>
  <c r="Z221" i="2"/>
  <c r="V221" i="2"/>
  <c r="X221" i="2" s="1"/>
  <c r="L221" i="2"/>
  <c r="M221" i="2" s="1"/>
  <c r="Z223" i="2"/>
  <c r="V223" i="2"/>
  <c r="L223" i="2"/>
  <c r="M223" i="2" s="1"/>
  <c r="Y223" i="2"/>
  <c r="W223" i="2"/>
  <c r="Z225" i="2"/>
  <c r="V225" i="2"/>
  <c r="X225" i="2" s="1"/>
  <c r="Y225" i="2"/>
  <c r="W225" i="2"/>
  <c r="Z230" i="2"/>
  <c r="V230" i="2"/>
  <c r="X230" i="2" s="1"/>
  <c r="L230" i="2"/>
  <c r="Y230" i="2"/>
  <c r="W230" i="2"/>
  <c r="M230" i="2"/>
  <c r="Y233" i="2"/>
  <c r="W233" i="2"/>
  <c r="Z233" i="2"/>
  <c r="V233" i="2"/>
  <c r="X233" i="2" s="1"/>
  <c r="L233" i="2"/>
  <c r="M233" i="2" s="1"/>
  <c r="Y243" i="2"/>
  <c r="W243" i="2"/>
  <c r="Z243" i="2"/>
  <c r="V243" i="2"/>
  <c r="X243" i="2" s="1"/>
  <c r="L243" i="2"/>
  <c r="M243" i="2" s="1"/>
  <c r="Y256" i="2"/>
  <c r="W256" i="2"/>
  <c r="Z256" i="2"/>
  <c r="V256" i="2"/>
  <c r="X256" i="2" s="1"/>
  <c r="L256" i="2"/>
  <c r="M256" i="2" s="1"/>
  <c r="Y258" i="2"/>
  <c r="W258" i="2"/>
  <c r="Z258" i="2"/>
  <c r="X258" i="2"/>
  <c r="V258" i="2"/>
  <c r="L258" i="2"/>
  <c r="M258" i="2" s="1"/>
  <c r="Z262" i="2"/>
  <c r="V262" i="2"/>
  <c r="L262" i="2"/>
  <c r="M262" i="2" s="1"/>
  <c r="Y262" i="2"/>
  <c r="W262" i="2"/>
  <c r="Z265" i="2"/>
  <c r="V265" i="2"/>
  <c r="L265" i="2"/>
  <c r="M265" i="2" s="1"/>
  <c r="Y265" i="2"/>
  <c r="W265" i="2"/>
  <c r="Z268" i="2"/>
  <c r="V268" i="2"/>
  <c r="L268" i="2"/>
  <c r="M268" i="2" s="1"/>
  <c r="Y268" i="2"/>
  <c r="W268" i="2"/>
  <c r="X268" i="2" s="1"/>
  <c r="Z275" i="2"/>
  <c r="V275" i="2"/>
  <c r="X275" i="2" s="1"/>
  <c r="L275" i="2"/>
  <c r="Y275" i="2"/>
  <c r="W275" i="2"/>
  <c r="M275" i="2"/>
  <c r="Y287" i="2"/>
  <c r="W287" i="2"/>
  <c r="Z287" i="2"/>
  <c r="V287" i="2"/>
  <c r="X287" i="2" s="1"/>
  <c r="L287" i="2"/>
  <c r="M287" i="2" s="1"/>
  <c r="Z289" i="2"/>
  <c r="V289" i="2"/>
  <c r="L289" i="2"/>
  <c r="M289" i="2" s="1"/>
  <c r="Y289" i="2"/>
  <c r="W289" i="2"/>
  <c r="L39" i="2"/>
  <c r="M39" i="2" s="1"/>
  <c r="V39" i="2"/>
  <c r="X39" i="2" s="1"/>
  <c r="L41" i="2"/>
  <c r="M41" i="2" s="1"/>
  <c r="V41" i="2"/>
  <c r="X41" i="2"/>
  <c r="L49" i="2"/>
  <c r="M49" i="2" s="1"/>
  <c r="V49" i="2"/>
  <c r="X49" i="2" s="1"/>
  <c r="L54" i="2"/>
  <c r="M54" i="2" s="1"/>
  <c r="V54" i="2"/>
  <c r="X54" i="2" s="1"/>
  <c r="V56" i="2"/>
  <c r="X56" i="2" s="1"/>
  <c r="L57" i="2"/>
  <c r="M57" i="2" s="1"/>
  <c r="V57" i="2"/>
  <c r="X57" i="2" s="1"/>
  <c r="L85" i="2"/>
  <c r="M85" i="2" s="1"/>
  <c r="V85" i="2"/>
  <c r="X85" i="2"/>
  <c r="L93" i="2"/>
  <c r="M93" i="2" s="1"/>
  <c r="V93" i="2"/>
  <c r="X93" i="2" s="1"/>
  <c r="V121" i="2"/>
  <c r="X121" i="2" s="1"/>
  <c r="V123" i="2"/>
  <c r="X123" i="2" s="1"/>
  <c r="L124" i="2"/>
  <c r="M124" i="2" s="1"/>
  <c r="V124" i="2"/>
  <c r="X124" i="2" s="1"/>
  <c r="L136" i="2"/>
  <c r="M136" i="2" s="1"/>
  <c r="V136" i="2"/>
  <c r="X136" i="2" s="1"/>
  <c r="L138" i="2"/>
  <c r="M138" i="2" s="1"/>
  <c r="V138" i="2"/>
  <c r="X138" i="2"/>
  <c r="L143" i="2"/>
  <c r="M143" i="2" s="1"/>
  <c r="V143" i="2"/>
  <c r="X143" i="2" s="1"/>
  <c r="V146" i="2"/>
  <c r="X146" i="2" s="1"/>
  <c r="L152" i="2"/>
  <c r="M152" i="2" s="1"/>
  <c r="V152" i="2"/>
  <c r="X152" i="2"/>
  <c r="L155" i="2"/>
  <c r="M155" i="2" s="1"/>
  <c r="V155" i="2"/>
  <c r="X155" i="2" s="1"/>
  <c r="V171" i="2"/>
  <c r="X171" i="2" s="1"/>
  <c r="V174" i="2"/>
  <c r="X174" i="2" s="1"/>
  <c r="L181" i="2"/>
  <c r="M181" i="2" s="1"/>
  <c r="V181" i="2"/>
  <c r="X181" i="2" s="1"/>
  <c r="L208" i="2"/>
  <c r="M208" i="2" s="1"/>
  <c r="V208" i="2"/>
  <c r="X208" i="2" s="1"/>
  <c r="L210" i="2"/>
  <c r="M210" i="2" s="1"/>
  <c r="V210" i="2"/>
  <c r="X210" i="2"/>
  <c r="L211" i="2"/>
  <c r="M211" i="2" s="1"/>
  <c r="V211" i="2"/>
  <c r="X211" i="2" s="1"/>
  <c r="L213" i="2"/>
  <c r="M213" i="2" s="1"/>
  <c r="V213" i="2"/>
  <c r="X213" i="2" s="1"/>
  <c r="Y215" i="2"/>
  <c r="W215" i="2"/>
  <c r="Z215" i="2"/>
  <c r="V215" i="2"/>
  <c r="X215" i="2" s="1"/>
  <c r="Y226" i="2"/>
  <c r="W226" i="2"/>
  <c r="Z226" i="2"/>
  <c r="X226" i="2"/>
  <c r="V226" i="2"/>
  <c r="L226" i="2"/>
  <c r="M226" i="2" s="1"/>
  <c r="Y232" i="2"/>
  <c r="W232" i="2"/>
  <c r="Z232" i="2"/>
  <c r="V232" i="2"/>
  <c r="X232" i="2" s="1"/>
  <c r="L232" i="2"/>
  <c r="M232" i="2" s="1"/>
  <c r="Z237" i="2"/>
  <c r="V237" i="2"/>
  <c r="Y237" i="2"/>
  <c r="W237" i="2"/>
  <c r="Y247" i="2"/>
  <c r="W247" i="2"/>
  <c r="Z247" i="2"/>
  <c r="V247" i="2"/>
  <c r="X247" i="2" s="1"/>
  <c r="L247" i="2"/>
  <c r="M247" i="2" s="1"/>
  <c r="Y255" i="2"/>
  <c r="W255" i="2"/>
  <c r="Z255" i="2"/>
  <c r="X255" i="2"/>
  <c r="V255" i="2"/>
  <c r="L255" i="2"/>
  <c r="M255" i="2" s="1"/>
  <c r="Z259" i="2"/>
  <c r="X259" i="2"/>
  <c r="V259" i="2"/>
  <c r="Y259" i="2"/>
  <c r="W259" i="2"/>
  <c r="Z274" i="2"/>
  <c r="V274" i="2"/>
  <c r="L274" i="2"/>
  <c r="M274" i="2" s="1"/>
  <c r="Y274" i="2"/>
  <c r="W274" i="2"/>
  <c r="Y278" i="2"/>
  <c r="W278" i="2"/>
  <c r="Z278" i="2"/>
  <c r="V278" i="2"/>
  <c r="X278" i="2" s="1"/>
  <c r="Y285" i="2"/>
  <c r="W285" i="2"/>
  <c r="Z285" i="2"/>
  <c r="X285" i="2"/>
  <c r="V285" i="2"/>
  <c r="L285" i="2"/>
  <c r="M285" i="2" s="1"/>
  <c r="W216" i="2"/>
  <c r="Y216" i="2"/>
  <c r="W217" i="2"/>
  <c r="Y217" i="2"/>
  <c r="W241" i="2"/>
  <c r="Y241" i="2"/>
  <c r="W244" i="2"/>
  <c r="Y244" i="2"/>
  <c r="W248" i="2"/>
  <c r="Y248" i="2"/>
  <c r="L249" i="2"/>
  <c r="M249" i="2" s="1"/>
  <c r="V249" i="2"/>
  <c r="X249" i="2" s="1"/>
  <c r="Z249" i="2"/>
  <c r="W250" i="2"/>
  <c r="Y250" i="2"/>
  <c r="W252" i="2"/>
  <c r="Y252" i="2"/>
  <c r="W254" i="2"/>
  <c r="Y254" i="2"/>
  <c r="L273" i="2"/>
  <c r="M273" i="2" s="1"/>
  <c r="V273" i="2"/>
  <c r="Z273" i="2"/>
  <c r="L282" i="2"/>
  <c r="M282" i="2" s="1"/>
  <c r="V282" i="2"/>
  <c r="Z282" i="2"/>
  <c r="L284" i="2"/>
  <c r="M284" i="2" s="1"/>
  <c r="V284" i="2"/>
  <c r="Z284" i="2"/>
  <c r="L295" i="2"/>
  <c r="M295" i="2" s="1"/>
  <c r="V295" i="2"/>
  <c r="Z311" i="2"/>
  <c r="V311" i="2"/>
  <c r="X311" i="2" s="1"/>
  <c r="L311" i="2"/>
  <c r="Y311" i="2"/>
  <c r="W311" i="2"/>
  <c r="M311" i="2"/>
  <c r="Z320" i="2"/>
  <c r="V320" i="2"/>
  <c r="L320" i="2"/>
  <c r="M320" i="2" s="1"/>
  <c r="Y320" i="2"/>
  <c r="W320" i="2"/>
  <c r="Z328" i="2"/>
  <c r="V328" i="2"/>
  <c r="L328" i="2"/>
  <c r="M328" i="2" s="1"/>
  <c r="Y328" i="2"/>
  <c r="W328" i="2"/>
  <c r="Y332" i="2"/>
  <c r="W332" i="2"/>
  <c r="Z332" i="2"/>
  <c r="V332" i="2"/>
  <c r="X332" i="2" s="1"/>
  <c r="L332" i="2"/>
  <c r="M332" i="2" s="1"/>
  <c r="Z353" i="2"/>
  <c r="V353" i="2"/>
  <c r="X353" i="2" s="1"/>
  <c r="L353" i="2"/>
  <c r="Y353" i="2"/>
  <c r="W353" i="2"/>
  <c r="M353" i="2"/>
  <c r="Y362" i="2"/>
  <c r="W362" i="2"/>
  <c r="Z362" i="2"/>
  <c r="V362" i="2"/>
  <c r="X362" i="2" s="1"/>
  <c r="L362" i="2"/>
  <c r="M362" i="2" s="1"/>
  <c r="Z365" i="2"/>
  <c r="W365" i="2"/>
  <c r="Y365" i="2"/>
  <c r="V365" i="2"/>
  <c r="X365" i="2" s="1"/>
  <c r="L365" i="2"/>
  <c r="M365" i="2" s="1"/>
  <c r="L216" i="2"/>
  <c r="M216" i="2" s="1"/>
  <c r="V216" i="2"/>
  <c r="X216" i="2" s="1"/>
  <c r="L217" i="2"/>
  <c r="M217" i="2" s="1"/>
  <c r="V217" i="2"/>
  <c r="X217" i="2" s="1"/>
  <c r="V241" i="2"/>
  <c r="X241" i="2" s="1"/>
  <c r="L244" i="2"/>
  <c r="M244" i="2" s="1"/>
  <c r="V244" i="2"/>
  <c r="X244" i="2" s="1"/>
  <c r="V248" i="2"/>
  <c r="X248" i="2" s="1"/>
  <c r="W249" i="2"/>
  <c r="L250" i="2"/>
  <c r="M250" i="2" s="1"/>
  <c r="V250" i="2"/>
  <c r="L252" i="2"/>
  <c r="M252" i="2" s="1"/>
  <c r="V252" i="2"/>
  <c r="X252" i="2"/>
  <c r="L254" i="2"/>
  <c r="M254" i="2" s="1"/>
  <c r="V254" i="2"/>
  <c r="X254" i="2" s="1"/>
  <c r="W273" i="2"/>
  <c r="W282" i="2"/>
  <c r="W284" i="2"/>
  <c r="W295" i="2"/>
  <c r="Z295" i="2"/>
  <c r="Y303" i="2"/>
  <c r="W303" i="2"/>
  <c r="Z303" i="2"/>
  <c r="V303" i="2"/>
  <c r="X303" i="2" s="1"/>
  <c r="L303" i="2"/>
  <c r="M303" i="2" s="1"/>
  <c r="Z326" i="2"/>
  <c r="V326" i="2"/>
  <c r="Y326" i="2"/>
  <c r="W326" i="2"/>
  <c r="Z345" i="2"/>
  <c r="X345" i="2"/>
  <c r="V345" i="2"/>
  <c r="Y345" i="2"/>
  <c r="W345" i="2"/>
  <c r="Z352" i="2"/>
  <c r="V352" i="2"/>
  <c r="L352" i="2"/>
  <c r="M352" i="2" s="1"/>
  <c r="Y352" i="2"/>
  <c r="W352" i="2"/>
  <c r="Y364" i="2"/>
  <c r="W364" i="2"/>
  <c r="Z364" i="2"/>
  <c r="V364" i="2"/>
  <c r="X364" i="2" s="1"/>
  <c r="L364" i="2"/>
  <c r="M364" i="2" s="1"/>
  <c r="W299" i="2"/>
  <c r="Y299" i="2"/>
  <c r="V305" i="2"/>
  <c r="Z305" i="2"/>
  <c r="L307" i="2"/>
  <c r="M307" i="2" s="1"/>
  <c r="V307" i="2"/>
  <c r="X307" i="2" s="1"/>
  <c r="Z307" i="2"/>
  <c r="W335" i="2"/>
  <c r="Y335" i="2"/>
  <c r="W336" i="2"/>
  <c r="Y336" i="2"/>
  <c r="L341" i="2"/>
  <c r="M341" i="2" s="1"/>
  <c r="V341" i="2"/>
  <c r="Z341" i="2"/>
  <c r="L343" i="2"/>
  <c r="M343" i="2" s="1"/>
  <c r="V343" i="2"/>
  <c r="Z343" i="2"/>
  <c r="V346" i="2"/>
  <c r="Z346" i="2"/>
  <c r="L347" i="2"/>
  <c r="M347" i="2" s="1"/>
  <c r="V347" i="2"/>
  <c r="Z347" i="2"/>
  <c r="V349" i="2"/>
  <c r="Z349" i="2"/>
  <c r="L351" i="2"/>
  <c r="M351" i="2" s="1"/>
  <c r="V351" i="2"/>
  <c r="Z351" i="2"/>
  <c r="W355" i="2"/>
  <c r="Y355" i="2"/>
  <c r="W356" i="2"/>
  <c r="Y356" i="2"/>
  <c r="W363" i="2"/>
  <c r="Y363" i="2"/>
  <c r="Y368" i="2"/>
  <c r="W368" i="2"/>
  <c r="X368" i="2"/>
  <c r="Z373" i="2"/>
  <c r="X373" i="2"/>
  <c r="V373" i="2"/>
  <c r="L373" i="2"/>
  <c r="M373" i="2" s="1"/>
  <c r="Y373" i="2"/>
  <c r="Y376" i="2"/>
  <c r="W376" i="2"/>
  <c r="Y384" i="2"/>
  <c r="W384" i="2"/>
  <c r="Z386" i="2"/>
  <c r="V386" i="2"/>
  <c r="L386" i="2"/>
  <c r="M386" i="2" s="1"/>
  <c r="Y386" i="2"/>
  <c r="L390" i="2"/>
  <c r="M390" i="2" s="1"/>
  <c r="V390" i="2"/>
  <c r="Z391" i="2"/>
  <c r="V391" i="2"/>
  <c r="X391" i="2" s="1"/>
  <c r="Y391" i="2"/>
  <c r="Z393" i="2"/>
  <c r="V393" i="2"/>
  <c r="X393" i="2" s="1"/>
  <c r="L393" i="2"/>
  <c r="M393" i="2" s="1"/>
  <c r="Y393" i="2"/>
  <c r="J395" i="2"/>
  <c r="Z403" i="2"/>
  <c r="V403" i="2"/>
  <c r="X403" i="2" s="1"/>
  <c r="Y403" i="2"/>
  <c r="V404" i="2"/>
  <c r="L299" i="2"/>
  <c r="M299" i="2" s="1"/>
  <c r="V299" i="2"/>
  <c r="X299" i="2" s="1"/>
  <c r="W305" i="2"/>
  <c r="W307" i="2"/>
  <c r="L335" i="2"/>
  <c r="M335" i="2" s="1"/>
  <c r="V335" i="2"/>
  <c r="X335" i="2"/>
  <c r="V336" i="2"/>
  <c r="X336" i="2"/>
  <c r="W341" i="2"/>
  <c r="W343" i="2"/>
  <c r="W346" i="2"/>
  <c r="W347" i="2"/>
  <c r="X347" i="2" s="1"/>
  <c r="W349" i="2"/>
  <c r="W351" i="2"/>
  <c r="L355" i="2"/>
  <c r="M355" i="2" s="1"/>
  <c r="V355" i="2"/>
  <c r="X355" i="2" s="1"/>
  <c r="L356" i="2"/>
  <c r="M356" i="2" s="1"/>
  <c r="V356" i="2"/>
  <c r="X356" i="2" s="1"/>
  <c r="L363" i="2"/>
  <c r="M363" i="2" s="1"/>
  <c r="V363" i="2"/>
  <c r="L368" i="2"/>
  <c r="M368" i="2" s="1"/>
  <c r="V368" i="2"/>
  <c r="Z368" i="2"/>
  <c r="Z370" i="2"/>
  <c r="X370" i="2"/>
  <c r="V370" i="2"/>
  <c r="Y370" i="2"/>
  <c r="W373" i="2"/>
  <c r="L376" i="2"/>
  <c r="M376" i="2" s="1"/>
  <c r="V376" i="2"/>
  <c r="X376" i="2" s="1"/>
  <c r="Z376" i="2"/>
  <c r="Y378" i="2"/>
  <c r="W378" i="2"/>
  <c r="M378" i="2"/>
  <c r="X378" i="2"/>
  <c r="J379" i="2"/>
  <c r="Z380" i="2"/>
  <c r="V380" i="2"/>
  <c r="X380" i="2" s="1"/>
  <c r="L380" i="2"/>
  <c r="M380" i="2" s="1"/>
  <c r="Y380" i="2"/>
  <c r="Z381" i="2"/>
  <c r="V381" i="2"/>
  <c r="X381" i="2" s="1"/>
  <c r="L381" i="2"/>
  <c r="M381" i="2" s="1"/>
  <c r="Y381" i="2"/>
  <c r="J383" i="2"/>
  <c r="V384" i="2"/>
  <c r="X384" i="2" s="1"/>
  <c r="Z384" i="2"/>
  <c r="W386" i="2"/>
  <c r="X386" i="2" s="1"/>
  <c r="Y387" i="2"/>
  <c r="W387" i="2"/>
  <c r="X387" i="2" s="1"/>
  <c r="Z389" i="2"/>
  <c r="V389" i="2"/>
  <c r="X389" i="2" s="1"/>
  <c r="L389" i="2"/>
  <c r="M389" i="2" s="1"/>
  <c r="Y389" i="2"/>
  <c r="Y390" i="2"/>
  <c r="W390" i="2"/>
  <c r="X390" i="2"/>
  <c r="Z397" i="2"/>
  <c r="V397" i="2"/>
  <c r="X397" i="2" s="1"/>
  <c r="Y397" i="2"/>
  <c r="Z401" i="2"/>
  <c r="V401" i="2"/>
  <c r="X401" i="2" s="1"/>
  <c r="L401" i="2"/>
  <c r="M401" i="2" s="1"/>
  <c r="Y401" i="2"/>
  <c r="Y404" i="2"/>
  <c r="W404" i="2"/>
  <c r="X404" i="2" s="1"/>
  <c r="Y407" i="2"/>
  <c r="W407" i="2"/>
  <c r="Z407" i="2"/>
  <c r="V407" i="2"/>
  <c r="X407" i="2" s="1"/>
  <c r="L407" i="2"/>
  <c r="M407" i="2" s="1"/>
  <c r="Y409" i="2"/>
  <c r="W409" i="2"/>
  <c r="Z409" i="2"/>
  <c r="V409" i="2"/>
  <c r="X409" i="2" s="1"/>
  <c r="L409" i="2"/>
  <c r="M409" i="2" s="1"/>
  <c r="Y437" i="2"/>
  <c r="W437" i="2"/>
  <c r="Z437" i="2"/>
  <c r="V437" i="2"/>
  <c r="X437" i="2" s="1"/>
  <c r="Z450" i="2"/>
  <c r="V450" i="2"/>
  <c r="L450" i="2"/>
  <c r="M450" i="2" s="1"/>
  <c r="Y450" i="2"/>
  <c r="W450" i="2"/>
  <c r="Y462" i="2"/>
  <c r="W462" i="2"/>
  <c r="Z462" i="2"/>
  <c r="V462" i="2"/>
  <c r="X462" i="2" s="1"/>
  <c r="L462" i="2"/>
  <c r="M462" i="2" s="1"/>
  <c r="Y470" i="2"/>
  <c r="W470" i="2"/>
  <c r="Z470" i="2"/>
  <c r="V470" i="2"/>
  <c r="X470" i="2" s="1"/>
  <c r="L470" i="2"/>
  <c r="M470" i="2" s="1"/>
  <c r="Y405" i="2"/>
  <c r="Z405" i="2"/>
  <c r="V405" i="2"/>
  <c r="X405" i="2" s="1"/>
  <c r="L405" i="2"/>
  <c r="M405" i="2" s="1"/>
  <c r="Z406" i="2"/>
  <c r="V406" i="2"/>
  <c r="L406" i="2"/>
  <c r="M406" i="2" s="1"/>
  <c r="Y406" i="2"/>
  <c r="W406" i="2"/>
  <c r="X406" i="2" s="1"/>
  <c r="Z408" i="2"/>
  <c r="V408" i="2"/>
  <c r="X408" i="2" s="1"/>
  <c r="L408" i="2"/>
  <c r="Y408" i="2"/>
  <c r="W408" i="2"/>
  <c r="M408" i="2"/>
  <c r="Y411" i="2"/>
  <c r="W411" i="2"/>
  <c r="Z411" i="2"/>
  <c r="V411" i="2"/>
  <c r="X411" i="2" s="1"/>
  <c r="L411" i="2"/>
  <c r="M411" i="2" s="1"/>
  <c r="Y412" i="2"/>
  <c r="W412" i="2"/>
  <c r="Z412" i="2"/>
  <c r="V412" i="2"/>
  <c r="X412" i="2" s="1"/>
  <c r="Z420" i="2"/>
  <c r="V420" i="2"/>
  <c r="X420" i="2" s="1"/>
  <c r="Y420" i="2"/>
  <c r="W420" i="2"/>
  <c r="Z439" i="2"/>
  <c r="V439" i="2"/>
  <c r="Y439" i="2"/>
  <c r="W439" i="2"/>
  <c r="Y461" i="2"/>
  <c r="W461" i="2"/>
  <c r="Z461" i="2"/>
  <c r="V461" i="2"/>
  <c r="X461" i="2" s="1"/>
  <c r="L461" i="2"/>
  <c r="M461" i="2" s="1"/>
  <c r="W410" i="2"/>
  <c r="Y410" i="2"/>
  <c r="W426" i="2"/>
  <c r="Y426" i="2"/>
  <c r="W429" i="2"/>
  <c r="Y429" i="2"/>
  <c r="V442" i="2"/>
  <c r="Z442" i="2"/>
  <c r="W459" i="2"/>
  <c r="Y459" i="2"/>
  <c r="L410" i="2"/>
  <c r="M410" i="2" s="1"/>
  <c r="V410" i="2"/>
  <c r="V426" i="2"/>
  <c r="X426" i="2" s="1"/>
  <c r="V429" i="2"/>
  <c r="W442" i="2"/>
  <c r="V459" i="2"/>
  <c r="X459" i="2"/>
  <c r="X442" i="2" l="1"/>
  <c r="X439" i="2"/>
  <c r="X429" i="2"/>
  <c r="X410" i="2"/>
  <c r="X450" i="2"/>
  <c r="X363" i="2"/>
  <c r="X346" i="2"/>
  <c r="X349" i="2"/>
  <c r="X341" i="2"/>
  <c r="X305" i="2"/>
  <c r="X352" i="2"/>
  <c r="X250" i="2"/>
  <c r="X328" i="2"/>
  <c r="X320" i="2"/>
  <c r="X284" i="2"/>
  <c r="X273" i="2"/>
  <c r="X274" i="2"/>
  <c r="X237" i="2"/>
  <c r="X289" i="2"/>
  <c r="X265" i="2"/>
  <c r="X262" i="2"/>
  <c r="X223" i="2"/>
  <c r="X10" i="2"/>
  <c r="X4" i="2"/>
  <c r="X17" i="2"/>
  <c r="X16" i="2"/>
  <c r="X351" i="2"/>
  <c r="X343" i="2"/>
  <c r="X326" i="2"/>
  <c r="X295" i="2"/>
  <c r="X282" i="2"/>
</calcChain>
</file>

<file path=xl/sharedStrings.xml><?xml version="1.0" encoding="utf-8"?>
<sst xmlns="http://schemas.openxmlformats.org/spreadsheetml/2006/main" count="4149" uniqueCount="490">
  <si>
    <r>
      <t>Procedura aperta, finalizzata alla conclusione di accordo quadro, per la fornitura di materiali sanitari per la radiolologia interventistica della ASL di Teramo
N. gara Simog 7194438
 Lotti n.</t>
    </r>
    <r>
      <rPr>
        <b/>
        <sz val="36"/>
        <color indexed="10"/>
        <rFont val="Tahoma"/>
        <family val="2"/>
      </rPr>
      <t xml:space="preserve"> </t>
    </r>
    <r>
      <rPr>
        <b/>
        <sz val="36"/>
        <rFont val="Tahoma"/>
        <family val="2"/>
      </rPr>
      <t xml:space="preserve">170. Allegato A alla deliberazione di aggiudicazione  _ esiti di gara </t>
    </r>
  </si>
  <si>
    <t>Lotto</t>
  </si>
  <si>
    <t xml:space="preserve">CIG </t>
  </si>
  <si>
    <t>Descrizione sintetica del lotto</t>
  </si>
  <si>
    <t>Sedute riservate</t>
  </si>
  <si>
    <t>DITTE</t>
  </si>
  <si>
    <t>Conformità</t>
  </si>
  <si>
    <t>Punteggio complessivo 
elementi di natura qualitativa</t>
  </si>
  <si>
    <t>Motivazione non conformità/note</t>
  </si>
  <si>
    <t>Punteggio elemento
 di natura quantitativa prezzo</t>
  </si>
  <si>
    <t>Punteggio totale qualità/prezzo</t>
  </si>
  <si>
    <t>% di sconto</t>
  </si>
  <si>
    <t>Colonna di calcolo</t>
  </si>
  <si>
    <t>Base d'ata ribassata</t>
  </si>
  <si>
    <t>Anomalia</t>
  </si>
  <si>
    <t>Proposta di aggiudicazione</t>
  </si>
  <si>
    <t>Aggiudicazione</t>
  </si>
  <si>
    <t>TOTALE ANNUO</t>
  </si>
  <si>
    <t>TOTALE quadriennale</t>
  </si>
  <si>
    <t>u.m.</t>
  </si>
  <si>
    <t>PREZZO A BASE D'ASTA UNITARIO</t>
  </si>
  <si>
    <t>IMPORTO A BASE D'ASTA (prezzo unitario molitiplicato per il totale quadriennale)</t>
  </si>
  <si>
    <t>Incremento del 20%</t>
  </si>
  <si>
    <t>Proroga tecnica di mesi 6</t>
  </si>
  <si>
    <t>VALORE DI GARA</t>
  </si>
  <si>
    <t>Garanzia fidejussoria (pari al 2% dell'importo a base d'asta)</t>
  </si>
  <si>
    <t>Garanzia fidejussoria (pari al 1% dell'importo a base d'asta)</t>
  </si>
  <si>
    <t>Contributo ANAC</t>
  </si>
  <si>
    <t>Macro area 1 - GUIDE</t>
  </si>
  <si>
    <t>7685492C9F</t>
  </si>
  <si>
    <t xml:space="preserve">Guide angiografiche diagnostiche con doppia teflonatura ad anima fissa mobile, configurazione retta e J (1,5/3/6/15mm) calibri da .018”/.021”/.025”/.030 ”/.032”/.035”/.038”. Varie lunghezze. 
Tipo  EMERALD AMPLATZ o equivalente
</t>
  </si>
  <si>
    <t>04 luglio 2019 dalle ore 9:00 alle ore 14:00</t>
  </si>
  <si>
    <t>ARCHIS SRL</t>
  </si>
  <si>
    <t>conforme</t>
  </si>
  <si>
    <t>non anomala</t>
  </si>
  <si>
    <t>Pz.</t>
  </si>
  <si>
    <t>esente</t>
  </si>
  <si>
    <t>ACTIVA SRL</t>
  </si>
  <si>
    <t>Marifarma S.r.l. Unipersonale</t>
  </si>
  <si>
    <t>76854970C3</t>
  </si>
  <si>
    <t xml:space="preserve">Guide idrofiliche in nitinolo con punta morbida e flessibile, coating idrofilico prolungato, torque annesso e dedicato, lunghezza 150/180/260 cm,regular o stiff. vari calibri. 
Tipo UNIGUIDE o equivalente
</t>
  </si>
  <si>
    <t>Studio Pacinotti S.r.l.</t>
  </si>
  <si>
    <t>768550033C</t>
  </si>
  <si>
    <t>Guida angiografica extra stiff ibrida per procedure angiografiche diagnostiche ed interventistiche; diametro 0,035”, lunga 180 o 260 cm.  Tipo AMPLATZ S. STIFF o equivalente</t>
  </si>
  <si>
    <t>aggiudicazione</t>
  </si>
  <si>
    <t>BOSTON SCIENTIFIC SPA</t>
  </si>
  <si>
    <t>76855024E2</t>
  </si>
  <si>
    <t xml:space="preserve">Guida interventistica per piccoli vasi da 0.014 e 0.018'' in acciaio inox, rastremata distalmente, radiopaca in platino e nickel, retta conformabile, 180/300 cm. Vari codici. 
Tipo STABILIZER e SV WIRE o equivalente
</t>
  </si>
  <si>
    <t>768550575B</t>
  </si>
  <si>
    <t>Guida interventistica a calibro variabile .035'', punta atraumatica da 6/8 cm, lunghezze 180/300 cm. Vari codici. Tipo Jindo o equivalente</t>
  </si>
  <si>
    <t>7685516071</t>
  </si>
  <si>
    <t xml:space="preserve">Guide super elastiche con anima in lega di nikel-titanio (nitinol) a corpo unico con assoluta assenza di saldature, super elastiche con anima in lega di nikel-titanio (nitinol) a corpo unico con assoluta assenza di saldature,  angolate e dritte tipo standard misure; diametri da 0,018-0,025-0,032- 0,035-0,038. Lunghezze da: 50-80-120-150-180 cm, con punta flessibile da 1-3-5-8 cm.  Terumo o equivalente </t>
  </si>
  <si>
    <t>GADA ITALIA SPA</t>
  </si>
  <si>
    <t>76855192EA</t>
  </si>
  <si>
    <t>Guide super elastiche con anima in lega di nikel-titanio (nitinol) a corpo unico con assoluta assenza di saldature, angolate e dritte tipo Stiff misure diametri:,018-0,025-0,032-0,035-0,038. lunghezze:80,150,180cm con punta flessibile da 3 cm..  Terumo stiff o equivalente</t>
  </si>
  <si>
    <t>7685523636</t>
  </si>
  <si>
    <t>Guide super elastiche con anima in lega di nikel-titanio (nitinol) a corpo unico con assoluta assenza di saldature, angolate e dritte tipo standard e da scambio misure diametro : da 0,018 a 0,038. lunghezze: 150-260cm con punta flessibile da 3 cm.  Terumo o equivalente</t>
  </si>
  <si>
    <t>MED-ITALIA BIOMEDICA SRL</t>
  </si>
  <si>
    <t>conforme/non sufficiente</t>
  </si>
  <si>
    <t>Concorrente escluso. Il punteggio non raggiunge la soglia minima di sbarramento pari a 50 per il punteggio tecnico complessivo, come previsto all'art. 18 del disciplinare di gara.</t>
  </si>
  <si>
    <t>/</t>
  </si>
  <si>
    <t>7685532DA1</t>
  </si>
  <si>
    <t>Guide super elastiche con anima in lega di nikel-titanio (nitinol) a corpo unico con assoluta assenza di saldature, angolate e dritte tipo Stiff da scambio misure diametro : da 0,018 a 0,038. lunghezze: 260cm con punta flessibile da 3 cm.  Terumo o equivalente</t>
  </si>
  <si>
    <t>Macro area 2 - INTRODUTTORI</t>
  </si>
  <si>
    <t>7685533E74</t>
  </si>
  <si>
    <t xml:space="preserve">Introduttori arteriosi a perfetta tenuta, con valvola multicuspide, via laterale con rubinetto a tre vie, dilatatore e miniguida. Vari calibri e lunghezze. Indroduttori arteriosi rigidi per manovre angiografiche complesse. Calibri da 4 a 9F  </t>
  </si>
  <si>
    <t>BARD SRL</t>
  </si>
  <si>
    <t>Violatech S.r.l.</t>
  </si>
  <si>
    <t>76855360F2</t>
  </si>
  <si>
    <t>Introduttore interventistico dotato di valvola esacuspide e marker in punta, polietilene di alta densità interno e polietilene di alta densità e bassa densità esterno. Rastrematura doppia 7° e 45°, lunghezze disponibili 5.5/ 11/23/35/45/55/90 cm, calibri da 4 a 11 mm. Tipo Brite tipe o equivalente</t>
  </si>
  <si>
    <t>ABBOTT MEDICAL ITALIA S.P.A.</t>
  </si>
  <si>
    <t>non conforme</t>
  </si>
  <si>
    <t>dispositivo in assenza di cuspidi</t>
  </si>
  <si>
    <t>7685538298</t>
  </si>
  <si>
    <t>Kit introduttore-guida per angioplastiche periferiche con camicia in nylon, spirale metallica in acciaio e strato interno in PTFE. Marker radiopaco con spirale in oro. Punta con rivestimento idrofilo nei 5 cm distali, nei tipi : Dritta, Hockey Stick, Multipurpose, RDC e Lima; con valvola quadri cuspide Tuohy-Borst o standard e dilatatore in nylon; compatibile con guide da 0.038”; misure 5, 6, 7 F; lunghezza 45, 65, e 90 cm. Tipo Kit introduttore II RSC01 o equivalente</t>
  </si>
  <si>
    <t>768554043E</t>
  </si>
  <si>
    <t>Introduttore valvolato, diametro esterno da 4a 10F, lunghezza della cannula da 45 cm a 90 cm.</t>
  </si>
  <si>
    <t>7685541511</t>
  </si>
  <si>
    <t>Introduttore Peel Away lunghezze fino a 47cm. Tipo Peel away sheat introducer o equivalente</t>
  </si>
  <si>
    <t>COOK ITALIA S.R.L.</t>
  </si>
  <si>
    <t>ENDOVASCULAR SERVICE S.R.L.</t>
  </si>
  <si>
    <t>768554585D</t>
  </si>
  <si>
    <t>Introduttore armato in nylon idrofilo con possibilità di essere usato in coassiale con catetere selettivo. Varie misure.</t>
  </si>
  <si>
    <t>ATLANTECH ITALIA SRL</t>
  </si>
  <si>
    <t>TECNOSTIM S.R.L.</t>
  </si>
  <si>
    <t>7685546930</t>
  </si>
  <si>
    <t>Introduttore lungo da 6 - 8 fr., varie misure</t>
  </si>
  <si>
    <t>Macro area 3 - CATETERI ANGIOGRAFICI</t>
  </si>
  <si>
    <t>7685550C7C</t>
  </si>
  <si>
    <t xml:space="preserve">Cateteri angiografici idrofilici e non in poliureterano, parete rinforzata, elevata radiopacità, punta distale morbida con memoria di curva ottimale, Calibri 4 e 5 FR, compatibili con guide da 0.035” e 0.038''. Varie configurazioni. </t>
  </si>
  <si>
    <t>76855669B1</t>
  </si>
  <si>
    <t>Catetere angiografico con corpo in nylon 75D, +20% solfato di bario, con punta distale in poliuretano. Calibri 4-5F, varie configuraizoni. Tipo tempo 4-s o equivalente</t>
  </si>
  <si>
    <t>76855994EE</t>
  </si>
  <si>
    <t>Cateteri Pigtail centimetrati con 20 e/o 21 MARKER da FR 5 lungh. 90cm.</t>
  </si>
  <si>
    <t>DESERTO</t>
  </si>
  <si>
    <t>7685607B86</t>
  </si>
  <si>
    <t>Cateteri pigtail centimetrati con 2 e/o 10 e/o 20 markers da 5 FR, 6/8 fori, armatura metallica con 16 fili di acciaio inox intrecciati, lunghezze 65/70/110 cm. Tipo Clearpac o equivalente</t>
  </si>
  <si>
    <t>7685612FA5</t>
  </si>
  <si>
    <t>Catetere guida armatura in acciaio da 5,6,7,8,9 fr Lume da 056,070,078,088,098" Lunghezze 50 e 90 cm, punta atraumatica dritta, 40*, MP. Tipo Vista brite tip o equivalente</t>
  </si>
  <si>
    <t>7687433E62</t>
  </si>
  <si>
    <t xml:space="preserve">Catetere angiografico 4 e 5Fr. In poliuretano con rivestimento idrofilo fino a 40cm, armatura in accio inox e punta atraumatica, con foro terminale unico, pressio massima almeno 750 psi per il 4 Fr.e almeno 1000 psi per il 5 Fr., linghezza da 65 a 150 cm circa.i.  Tipo Glidecath o equivalente </t>
  </si>
  <si>
    <t>Macro area 4 - CATETERI PER ANGIOPLASTICA</t>
  </si>
  <si>
    <t>7685614150</t>
  </si>
  <si>
    <t>Catetere per pta periferica OTW compatibile con guida .035”. Vari diametri e lunghezze. Tipo Powerflex pro o equivalente</t>
  </si>
  <si>
    <t>proposta di aggiudicazione</t>
  </si>
  <si>
    <t>MEDTRONIC ITALIA SPA</t>
  </si>
  <si>
    <t>76856162F6</t>
  </si>
  <si>
    <t xml:space="preserve">Doppio pallone, uno interno all’altro, per dilatazione controllata di stent e protesi vascolari. Catetere da dilatazione a tre lumi lunghezza 110 cm, calibro catetere da 8F e 9F Accetta guide da 0,035’’. </t>
  </si>
  <si>
    <t>768561956F</t>
  </si>
  <si>
    <r>
      <rPr>
        <sz val="36"/>
        <rFont val="Tahoma"/>
        <family val="2"/>
      </rPr>
      <t>Catetere per pta periferica OTW e monorail compatibili con guida 0.014”, .018”coassiali in nylon, diametri del pallone:2/2,5/3/3,5/4/4,5/5/5,5/6 mm, lunghezza del pallone 2/4/6/10/12/15/22 cm, shaft da 80/120/150 cm. Varie misure</t>
    </r>
    <r>
      <rPr>
        <b/>
        <sz val="36"/>
        <rFont val="Tahoma"/>
        <family val="2"/>
      </rPr>
      <t xml:space="preserve">. </t>
    </r>
    <r>
      <rPr>
        <sz val="36"/>
        <rFont val="Tahoma"/>
        <family val="2"/>
      </rPr>
      <t>Tipo Sleek OTW e RX o equivalente</t>
    </r>
  </si>
  <si>
    <t>76856227E8</t>
  </si>
  <si>
    <t>Catetere per pta periferica OTW compatibili con guida 0.035” coassiali in nylon, diametri del pallone:2/2,5/3/3,5/4/4,5/5/5,5/6 mm, lunghezza del pallone 2/4/6/10/12/15/22 cm. Varie misure.</t>
  </si>
  <si>
    <t>anomalia</t>
  </si>
  <si>
    <t>7685659671</t>
  </si>
  <si>
    <t>Catetere per pta renale e carotidea monorail compatibile con guida .014”,struttura coassiale in duralyn (nylon),  con angolo a 50°, punta affusolata traumatica, diametro del pallone 4/4,5/5/5,5/6/7 mm, lunghezze del pallone 15/20/30/40 mm, shaft da 142 cm. Varie misure.</t>
  </si>
  <si>
    <t>76856639BD</t>
  </si>
  <si>
    <t>Catetere a palloncino per PTA compliante e/o semicompliante varie misure e varie lunghezze diametri da 1,5 a 5mm.</t>
  </si>
  <si>
    <t>7685673200</t>
  </si>
  <si>
    <t>Catetere guida con pallone distale fino a 20cm diametro da 3 a 12mm, da 0.035-0.014. Tipo Armada o equivalente</t>
  </si>
  <si>
    <t>76856742D3</t>
  </si>
  <si>
    <t>Catetere con pallone distale da 0.035-0.014 con rilascio di farmaco.</t>
  </si>
  <si>
    <t>Macro area 5 - INTERVENTISTICA EPATO-BILIARE</t>
  </si>
  <si>
    <t>7685688E5D</t>
  </si>
  <si>
    <t>Drenaggi biliari in Poliuretano nei seguenti calibri 8-14 FR. Tipo Biliary drainage catheter o equivalente</t>
  </si>
  <si>
    <t>Rinuncia Nota prot. 0118556/19 del 30/11/2019</t>
  </si>
  <si>
    <t>KASTER S.R.L.</t>
  </si>
  <si>
    <t>7685689F30</t>
  </si>
  <si>
    <t>Kit di drenaggio biliare composto da: catetere biliare semplice della misura scelta, introduttore (dilatatore 4 FR, introduttore 6 Fr con cannula irrigiditrice), ago diagnostico da 21G per 15 cm, guida di sicurezza extra rigida da .018'' per 60 cm in acciaio inox con punta floppy in platino, guida e Heavy Duty da .038'' per 145 cm, un sistema di fissaggio del catetere alla cute, tubo di connessione alla sacca di drenaggio, dilatatore da 8Fr o da 10Fr. Tipo Skeater introducer o equivalente</t>
  </si>
  <si>
    <t>76856921AE</t>
  </si>
  <si>
    <t>Sistemi per effettuare TIPS (Trans-Jugular-Intrahaepatic-porto-systemic-shunt). Tipo Rosh Uchida Transjugular liver access set o equivalente</t>
  </si>
  <si>
    <t>Macro area 6 - AGHI - ACCESSORI</t>
  </si>
  <si>
    <t>7685700846</t>
  </si>
  <si>
    <t>Aghi per biopsia semiautomatici, con cannula e sistema di prelievo misure disponibili: da 13 a 20 gauge, varie lunghezze. Tipo Quick core o equivalente</t>
  </si>
  <si>
    <t>BIOPSYBELL S.R.L.</t>
  </si>
  <si>
    <t xml:space="preserve">H.D. HEALTH DEFENCE S.P.A. </t>
  </si>
  <si>
    <t>NACA MEDICAL S.r.l.</t>
  </si>
  <si>
    <t>VE.DI.SE. HOSPITAL S.P.A.</t>
  </si>
  <si>
    <t>7685705C65</t>
  </si>
  <si>
    <t>Gastrostomia percutanea calibri da 12-24F. Tipo Entuit o equivalente</t>
  </si>
  <si>
    <t>12 luglio 2019 dalle ore 9:00 alle ore 14:00</t>
  </si>
  <si>
    <t>INNOVAMEDICA SPA</t>
  </si>
  <si>
    <t>7685727E8C</t>
  </si>
  <si>
    <t>Sistema x ricanalizzazione femorale x guida 035" con catetere con palloncino asimmetrico per favorire il rientro nel lume. Tipo Enteer o equivalente</t>
  </si>
  <si>
    <t>7685733383</t>
  </si>
  <si>
    <t xml:space="preserve">Sistema di rientro endoluminale dotato di ago distale, impugnatura ergonomica, compatibile con guida 0,014 e sistema di posizionamento L/T. </t>
  </si>
  <si>
    <t>76857387A2</t>
  </si>
  <si>
    <t>Sistema per CTO front runner dotato di pinza distale e avanzamento coassiale. Tipo frontrunner XT LTO o equivalente</t>
  </si>
  <si>
    <t>768575667D</t>
  </si>
  <si>
    <t xml:space="preserve">Catetere associato al lotto precedente. Lunghezza 82 e 132 cm. </t>
  </si>
  <si>
    <t>7685780A4A</t>
  </si>
  <si>
    <t>Rubinetti monouso ad una via. Chiusura a scatto; trasparenti più possibile. Pressione fino a 1000 PSI.</t>
  </si>
  <si>
    <t>7685784D96</t>
  </si>
  <si>
    <t>Prolunghe alta pressione fino a 1200 PSI,  trasparente, varie misure</t>
  </si>
  <si>
    <t>7685805EEA</t>
  </si>
  <si>
    <t xml:space="preserve">Aghi Seldinger arteriosi con mandrino 18 G. </t>
  </si>
  <si>
    <t>76858113E1</t>
  </si>
  <si>
    <t xml:space="preserve">Dilatatori vasali con punta rastremata. Varie misure e lunghezze. </t>
  </si>
  <si>
    <t>768589485E</t>
  </si>
  <si>
    <t>Aterotomo per il trattamento di lesioni delle arterie periferiche catetere mm 1,57 - 1,9 - 2,3 - 2,4 - 2,7. Area di lavoro/compatibilità vaso mm 1.5-2.0  2.0-2.5  3.0-3.5  3.5-5.0  4.5-6.5  4.5-7.0. Tipo TurboHawk/Hawkone o equivalente</t>
  </si>
  <si>
    <t>7685899C7D</t>
  </si>
  <si>
    <t xml:space="preserve">Siringa da 1 ml luer lock per iniezione endovascolare di colla acrrilica, trasparenti.  </t>
  </si>
  <si>
    <t>AlfaMed S.r.l.</t>
  </si>
  <si>
    <t>7685905174</t>
  </si>
  <si>
    <t>Valvola emostatica a “Y” trasparente con attacco LL e valvola a 5 punte, pulsante per aprire e chiudere il lume, rotante di sicurezza, lume massimo 8F. tipo Anryv o equivalente</t>
  </si>
  <si>
    <t>76859083ED</t>
  </si>
  <si>
    <t>Rubinetto trasparente alta pressione switch on-off. Tipo K39/5 o equivalente</t>
  </si>
  <si>
    <t>SVAS BIOSANA SPA</t>
  </si>
  <si>
    <t>76859094C0</t>
  </si>
  <si>
    <t>Rubinetto trasparente 3 vie con adattatore rotante. Tipo K90/18 o equivalente</t>
  </si>
  <si>
    <t>FRESENIUS KABI ITALIA S.R.L.</t>
  </si>
  <si>
    <t>dispositivo con valvola emostatica a Y</t>
  </si>
  <si>
    <t>76859148DF</t>
  </si>
  <si>
    <t>Deflussore tipo HP CDK1772 (lunghezza almeno 180 cm). Tipo K1772 o equivalente</t>
  </si>
  <si>
    <t>B.BRAUN MILANO SPA</t>
  </si>
  <si>
    <t>7685922F77</t>
  </si>
  <si>
    <t>Aghi per biopsia automatici, con marker di riferimento. Disponibili nei calibri 16G e 18G. Tipo Biopince o equivalente</t>
  </si>
  <si>
    <t>76859251F5</t>
  </si>
  <si>
    <t>Cateteri per drenaggio ascessi, nefrostomia e biliare da 6 a 22 Fr in mescola termosensibile disponibile in varie rigidità, idrofilico anche internamente e disponibile anche con punta riassorbibile. Tipo Flexima o equivalente</t>
  </si>
  <si>
    <t>7686131BF1</t>
  </si>
  <si>
    <t>Cateteri nefroureterali, interno, interno esterno idrofilici disponibili con e senza punta riassorbibile varie misure. Tipo Flexima o equivalente</t>
  </si>
  <si>
    <t>76861446AD</t>
  </si>
  <si>
    <t>Stent  doppio j varie misure e lunghezze in mescola idrofilica anche nel lume interno, per accesso percutaneo</t>
  </si>
  <si>
    <t>7686150B9F</t>
  </si>
  <si>
    <t>Sondini per esecuzione di esami clisma TC/RM del tenue.</t>
  </si>
  <si>
    <t>7686155FBE</t>
  </si>
  <si>
    <t>Siringhe a pressione negativa con blocco da 10, 20, 30, 60ml in policarbonato.</t>
  </si>
  <si>
    <t>#000000001</t>
  </si>
  <si>
    <r>
      <rPr>
        <b/>
        <sz val="36"/>
        <rFont val="Tahoma"/>
        <family val="2"/>
      </rPr>
      <t>LOTTO ANNULLATO</t>
    </r>
    <r>
      <rPr>
        <sz val="36"/>
        <rFont val="Tahoma"/>
        <family val="2"/>
      </rPr>
      <t xml:space="preserve">  Kit  iniettore composto da: 1) Siringhe, deflussori, spiraline. 2) Hand controller. 3) Tubo connettore 150 cm ad alta pressione   </t>
    </r>
    <r>
      <rPr>
        <b/>
        <u/>
        <sz val="12"/>
        <color indexed="10"/>
        <rFont val="Tahoma"/>
        <family val="2"/>
      </rPr>
      <t/>
    </r>
  </si>
  <si>
    <t>ANNULLATO</t>
  </si>
  <si>
    <t>76862248B1</t>
  </si>
  <si>
    <t>Guaine sterili monouso per display e hand controller compatibili con sistema AVA in uso presso RVI della ASL di Teramo</t>
  </si>
  <si>
    <t>Macro area 7 - STENT - PROTESI VASCOLARI - DIVERSORI DI FLUSSO</t>
  </si>
  <si>
    <t>7686226A57</t>
  </si>
  <si>
    <t>Stent carotideo autoespandibile in acciaio o in nitinol a celle chiuse varie misure. Tipo Carotid wallatent o equivalente</t>
  </si>
  <si>
    <t>76862405E6</t>
  </si>
  <si>
    <t>Stent in nitinolo, autoespandibile varie misure. Tipo zilver o equivalente</t>
  </si>
  <si>
    <t>CORMAN HOSPITAL</t>
  </si>
  <si>
    <t>7686250E24</t>
  </si>
  <si>
    <t>Stent periferici con disegno ad anelli multilink, autoespandibili e/o premontati, tubulari e/o troncoconici per tutte le applicazioni periferiche. Tipo Absolute  pro, xpert pro, xact o equivalente</t>
  </si>
  <si>
    <t>76862584C1</t>
  </si>
  <si>
    <t>Stent, premontato varie misure, su piattaforma da 0.014, 0.018, 0.035, varie misure. Tipo Visi pro o equivalente</t>
  </si>
  <si>
    <t>76862649B3</t>
  </si>
  <si>
    <t>Stent in nitinolo, autoespandibile a rilascio di farmaco per SFA varie misure. Tipo Eluvia o equivalente</t>
  </si>
  <si>
    <t>7686268CFF</t>
  </si>
  <si>
    <t>Stent autoespandibile in nitinol a struttura elicoidale a 6 filamenti intrecciati. Tipo Supera o equivalente</t>
  </si>
  <si>
    <t>76862752C9</t>
  </si>
  <si>
    <t>Stent intracranico autoespandibile a diversione di flusso in nitinol configurazione di forma cilindrica con filamenti radiopachi elicoidali ed 8 markers prossimali, per il trattamento degli aneurismi intracranici, autoespoandibile, completamente ricatturabile. Distacco controllato. Tipo P64 o equivalente</t>
  </si>
  <si>
    <t>dispositivo non rispondente alle caratteristiche richieste</t>
  </si>
  <si>
    <t>anomala</t>
  </si>
  <si>
    <t>NEW TECH</t>
  </si>
  <si>
    <t>768627746F</t>
  </si>
  <si>
    <t xml:space="preserve">Stent vascolare autoespandibile in nitinol a memoria termica con sistema di posizionamento multifunzione. Sei markers al tantalio, .035 diametri da 5-10mm, lunghezze 20-200mm. </t>
  </si>
  <si>
    <t>76862985C3</t>
  </si>
  <si>
    <t xml:space="preserve">Stent ricoperto autoespandibile in nitinolo incapsulato in due strati extra-sottili di ePTFE , 0.035, palloncino a spalle corte, sistema di rilascio da 6-8F varie misure, lunghezze da 16 a 58mm. Per overdilatazione. </t>
  </si>
  <si>
    <t>768634086B</t>
  </si>
  <si>
    <t xml:space="preserve">Stent ricoperto autoespandibile in acciaio ricoperto con due strati di ePTFE  internamente coestruso al carbonio da 0.26mm, 0.035, 4 marker in tantalio sistema di rilascio SAFE da 8-10F varie misure, lunghezze da 20 a 120mm.  </t>
  </si>
  <si>
    <t>7686371202</t>
  </si>
  <si>
    <t>Stent periferico in nitinol con 4 markers in tantalio ad elevata forza radiale, estremità svasate, delivery system 6Fx80 e 135cm, guida 035 diametri 4-14 e lunghezze 20-120mm. Tipo Complete/Everflex o equivalente</t>
  </si>
  <si>
    <t>7686403C67</t>
  </si>
  <si>
    <t>Protesi endoaneurismatiche per embolizzazione intrasacculare di aneurismi con ampio rapporto sacca colletto, varie misure. Tipo Web, Luna o equivalente</t>
  </si>
  <si>
    <t>76864291DF</t>
  </si>
  <si>
    <t>Protesi endovascolare in platino e iridio ricoperta in ptfe premontato su doppio pallone per una dilatazione controllata, dilatazioni aortiche. Diametri di espansione variabile da 12mm 24mm,  lunghezze 16, 22, 28, 34, 39, 45 mm.</t>
  </si>
  <si>
    <t>76864535AC</t>
  </si>
  <si>
    <t>Sistema a diversione di flusso per il trattamento di aneurismi periferici diam da 5 a 16mm lunghezze da 30 a 120mm, rilascio pull back, compatibile con guida fino a 0.025”, lunghezza utile da 80-110cm, introduttore compatibile 6-12Fr</t>
  </si>
  <si>
    <t>7686478A4C</t>
  </si>
  <si>
    <t>Endoprotesi aortiche diametri possibili da 22 a 46mm, lunghezze da 100 a 250mm, coniche e le versioni NBS senza stent prossimale. Disponibilità alla progettazione e realizzazionedi versioni custom made. Tipo Zenit o equivalente</t>
  </si>
  <si>
    <t>19 luglio dalle ore 9:00 alle ore 14:00</t>
  </si>
  <si>
    <t>Serom Medical Technology SRL con socio unico</t>
  </si>
  <si>
    <t>7686490435</t>
  </si>
  <si>
    <t>Endoprotesi aortiche toraciche tubulari e coniche, anche con doppia rastrematura sia distale che prossimale, modulari. Con stent free flow x dissezioni. Tipo Zenit Toracic o equivalente</t>
  </si>
  <si>
    <t>NEOVASC SRL</t>
  </si>
  <si>
    <t>JOTEC SRL</t>
  </si>
  <si>
    <t>M.V.S. S.r.l.</t>
  </si>
  <si>
    <t>7686494781</t>
  </si>
  <si>
    <t>Endoprotesi aortiche toraciche tubulari e coniche, anche con doppia rastrematura sia distale che prossimale, modulari, stent in acciaio e protesi in poliestere, con e senza stent scoperti, Completa di kit accessori per impianto. Con stent free flow x dissezioni.Tipo Zenit dissezioni o equivalente</t>
  </si>
  <si>
    <t>7686501D46</t>
  </si>
  <si>
    <t>Stent intracranico autoespandibile, parzialmente recuperabile. Varie misure e varie lunghezze. Tipo Leo/Enterprise o equivalente</t>
  </si>
  <si>
    <t>7686508310</t>
  </si>
  <si>
    <t xml:space="preserve">Stent premontato in platino e rilasciato con palloncini gonfiabili per angioplastica con sistema monorail. E’ compatibile con guide 0,014. </t>
  </si>
  <si>
    <t>dispositivo con  materiale non in platino</t>
  </si>
  <si>
    <t>76865169A8</t>
  </si>
  <si>
    <t>Dispositivo a diversione di flusso monofilamento in nitinol, configurazione forma cilindrica  a rete intrecciata ed autoespandibile, parzialmente recuperabile diametro da 2,5 a 5,5 mm con lunghezze da 10 a 70mm completo di microcatetere di posizionamento. Tipo Silk o equivalente</t>
  </si>
  <si>
    <t>dispositivo non conforme alle caretteristiche tecniche richieste (diametro mimmax e lunghezza minmax)</t>
  </si>
  <si>
    <t>7686522E9A</t>
  </si>
  <si>
    <t>Stent autoespandibile neurovascolare per remodelling neurovascolare ovvero in grado di formare un pavimento al colletto di aneurismi a larga base localizzati alla biforcazione dei vasi cerebrali stabilizzando e prevenendo la caduta delle spirali nel vaso di origine. Tipo Barrell o equivalente</t>
  </si>
  <si>
    <t>dispositivo non utilizzabile per il remodelling.</t>
  </si>
  <si>
    <t>76865272BE</t>
  </si>
  <si>
    <t>Stent autoespandibile in nitinol celle aperte per piccoli vasi intracranici lunghezze variabili. Tipo Atlas</t>
  </si>
  <si>
    <t>STRYKER ITALIA SRL SU</t>
  </si>
  <si>
    <t>7686530537</t>
  </si>
  <si>
    <t>Stent periferico autoespandibile in nitinol in ipotubo tagliato a laser compatibile guida 0,035 introduttore 6F lunghezze da 20 a 120 mm diametro fino a 14 mm.</t>
  </si>
  <si>
    <t>7686541E48</t>
  </si>
  <si>
    <t>Stent ricoperto premontato su pallone tipo advanta V12, monorail e over-the wire incapsulato in PTFE. Vari calibri e lunghezze.</t>
  </si>
  <si>
    <t>Offerta esclusa per rialzo %</t>
  </si>
  <si>
    <t>7686600EF8</t>
  </si>
  <si>
    <t>Stent a doppio strato (supportivo e flow diverter) a celle chiuse, recuperabile, varie misure.  Microvention Fred o equivalente</t>
  </si>
  <si>
    <t>lo stent non è in doppio strato</t>
  </si>
  <si>
    <t>7696136C54</t>
  </si>
  <si>
    <t xml:space="preserve">Stent in acciaio premontato su pallone, con graft in ptfe con superficie endoluminale rivestita in eparina con legame covalente. Diametri da 5 a 11 mm, lunghezza da 15 a 80 mm. </t>
  </si>
  <si>
    <t xml:space="preserve"> W.L. Gore &amp; Associati S.r.l. </t>
  </si>
  <si>
    <t>7686604249</t>
  </si>
  <si>
    <t xml:space="preserve">Stent intracranico auto espansibili a diversione di flusso per aneurismi di biforcazione dei vasi, in nitinol ad ampie celle chiuse, con 4 flares distali rivestiti da membrana non permeabile che consente il passaggio del microcatetere Pconus o equivalente. </t>
  </si>
  <si>
    <t>dispositivo non conforme alle caretteristiche tecniche richieste in quanto a morfologia e in quanto lo stent non è indicato per le biforcazioni</t>
  </si>
  <si>
    <t>Macro area 8 - MICROGUIDE</t>
  </si>
  <si>
    <t>7686608595</t>
  </si>
  <si>
    <t>Microguida in acciaio 0.08’’ distale 0.012’’ prossimale lunga cm 200, rivestimento idrofilo a triplo strato, rastremata nei 35-40 cm distali, punta da 10 cm soffice, rivestita in platino e pre-formabile. Tipo Mirage o equivalente</t>
  </si>
  <si>
    <t>7686616C2D</t>
  </si>
  <si>
    <t>Microguida da scambio in acciaio speciale 0.010’’ e  0.014’’ lunga cm 300 e 350. Tipo Xcelerator o equivalente</t>
  </si>
  <si>
    <t>7686618DD3</t>
  </si>
  <si>
    <t>Guida 0.014" in acciaio monopezzo rastremato, punta flessibile polimerica, rivestimento idrofilico, estensibile, varie rigidità floppy, intermedia e extra supportiva, lunghezze 182 e 300 cm. Tipo Xbedion o equivalente</t>
  </si>
  <si>
    <t>7686622124</t>
  </si>
  <si>
    <t>Guida 0.018-0.014" in scintanium con rivestimento idrofilico per vasi distali tortuosi punta in platino di 2 cm preformabile Lunghezze 150, 200, 300 cm con puntafloppy 8-12 cm. Tipo V14 V18 o equivalente</t>
  </si>
  <si>
    <t>dispositivo non scintanium</t>
  </si>
  <si>
    <t>768662539D</t>
  </si>
  <si>
    <t>Guida 0.018-0.014" a diversa grammatura, varie lunghezze. Tipo Victory o equivalente</t>
  </si>
  <si>
    <t>7687069204</t>
  </si>
  <si>
    <t>Microguida idrofila in acciaio 0.010 - 0.014’’ lunghezza 205 cm. Tipo Silverspeed o equivalente</t>
  </si>
  <si>
    <t>76870702D7</t>
  </si>
  <si>
    <t>Microguida per cateterismo iperselettivo a calibro decrescente in Nitinol 8 cm distali, in acciaio prossimalm, versioni 007’’,008’,012’’,014” punta guida preformabile. La 010-012’’ anche nella lunghezza da 300cm (guida da scambio). Tipo Hybrid o equivalente</t>
  </si>
  <si>
    <t>76870713AA</t>
  </si>
  <si>
    <t>Microguida da 010" e 014" per cateterismi superselettivi del sistema vascolare intracerebrale e periferico, Lunghezze 200 e 300cm, lunghezza ipotubo 35 e 45 cm, punta in platino preformabile. Tipo Synchro o equivalente</t>
  </si>
  <si>
    <t>7687073550</t>
  </si>
  <si>
    <t>Microguida con anima metallica super elastica in lega nichel-titanio (nitinol) con rivestimento in poliuretano;  Marcatura interna con spirale in oro in punta e punta radiopaca. Diametri da 0.012” a 0.016” varie lunghezze varie curve. Tipo GT-Wire o equivalente</t>
  </si>
  <si>
    <t>76870767C9</t>
  </si>
  <si>
    <t>Microguida in acciaio-nitinol, idrofilica, 0.014 rastremata 0.012, supporto regolare ed extra, con possibilità di estensione. Tipo Xcelerator o equivalente</t>
  </si>
  <si>
    <t xml:space="preserve"> dispositivo in cromo-cobalto e nikel e non in acciao - nitinol</t>
  </si>
  <si>
    <t>Macro area 9 - MICROCATETERI</t>
  </si>
  <si>
    <t>768707896F</t>
  </si>
  <si>
    <t>Microcatetere semi-idrofilo con guida coassiale idrofilica per embolizzazioni superselettive, formato da microcatetere da 2,9F, rastremato a 2,7F, con microguida idrofilica, da 0,021, angolata e preformabile. Anima interna elicoidale in tungsteno, lunghezze da 110 a 150 cm. Tipo Progreat o equivalente</t>
  </si>
  <si>
    <t>7687082CBB</t>
  </si>
  <si>
    <t>Microcatetere “flusso dipendenti” con rivestimento idrofilico, diametro esterno 1,5-2,7 FR lunghezza cm 170 flessibile nei 25 cm distali, guida compatibile fino a 0.010’’. Compatibile con DMSO e Onyx pressione di rottura maggiore di 550 PSI. Tipo Marathon o equivalente</t>
  </si>
  <si>
    <t>dispositivo non compatibile con l'ONIX e nella scheda tecnica non viene dichiarato il flusso dipendenza</t>
  </si>
  <si>
    <t>7687084E61</t>
  </si>
  <si>
    <t>Microcateteri per interventistica neurovascolare a differenti zone di flessibilità, diametri 1.9F/2.4F con lume interno pari a 0,0165'' ; 2.8F/2.3F con lume interno pari a 0,021'' ; 3.0F/2.6F con lume interno pari a 0,027”. Lunghezza 150 cm, punta modellabile a vapore e premodellata. Microcateteri in nylon 64D/poliuretano armato da fili in acciaio intrecciato e filo in platino a spirale con sezione piatta, resistenza a pressione fino a 300 PSI. Tipo Echelon o equivalente</t>
  </si>
  <si>
    <t>dispositivo  non corrisposndente ai requisiti tecnici</t>
  </si>
  <si>
    <t>768708600C</t>
  </si>
  <si>
    <t>Microcatetere cerebrale a morbidezza progressiva, termomodellabile, 1,2 F, 1,5 F, 1,8 F per navigazione a flusso dipendente, provvisto di un mandrino per facilitarne l’introduzione nel catetere guida, con un marker d’oro radiopaco in punta. Tipo Magic o equivalente</t>
  </si>
  <si>
    <t>76870870DF</t>
  </si>
  <si>
    <t>Microcatetere armato e per tecnica triassiale, idrofilico, intracerebrale a morbidezza progressiva con punta termomodellabile, da 1,9 F, 2,1 F, 2,4 F, 3 F, 3,3 F, 3,8 F. Presenta 2 markers radiopachi, il primo distale ed il secondo a 3 cm dalla punta ed è provvisto di mandrino per facilitarne l’introduzione nel catetere guida. Disponibile anche in lunghezza 120 e 135cm, 4,2F. Tipo Vasco Frgmin o equivalente</t>
  </si>
  <si>
    <t>76870881B2</t>
  </si>
  <si>
    <t>Microcateteri DMSO compatibili armati idrofilici, misure 1,2 F e 1,5 F, misura della parte staccabile 1,5 cm e 2,5 cm, compatibile con guide 007, 008, 009. tipo Sonic o equivalente</t>
  </si>
  <si>
    <t>768709142B</t>
  </si>
  <si>
    <t>Microcatetere idrofilico a due markers  in platino iridio, distanti tra loro 30mm. armatura in acciaio e rigidità variabile, per rilascio spirali a distacco lunghezza 150cm. punta dritta preformabile a vapore. Diametro prossimale 2.4 fr e diametro distale 1.7fr Diametro lume interno 0,0165". Tipo Excelsior SL-10 o equivalente</t>
  </si>
  <si>
    <t>dispositivo in assenza di diametri/misure richiesti</t>
  </si>
  <si>
    <t>76870935D1</t>
  </si>
  <si>
    <t>Microcatetere 150-156-167cm, doppio marker, disponibile con lumi da 017, 021 e 027, varie misure e varie lunghezze, 7 segmenti di rigidità progressiva. Microvention o equivalente</t>
  </si>
  <si>
    <t>768709684A</t>
  </si>
  <si>
    <t xml:space="preserve">Microcatetere per la tecnica triassiale. Lunghezza del catetere 120 cm e 135 cm. Calibro esterno prossimale 4,2 fr., calibro esterno distale 3,9 fr., diametro interno 40". Punta dritta e MP. Prowler </t>
  </si>
  <si>
    <t xml:space="preserve">Pz. </t>
  </si>
  <si>
    <t>769614214B</t>
  </si>
  <si>
    <t>Microcatetere ad elevata torquability, parete robusta, ampio calibro, per il rilascio di spirali, lume interno 0.025", lunghezza almeno 150cm, varie curve. Tipo Penumbra PX Slim o equivalente</t>
  </si>
  <si>
    <t>Macro area 10 - SISTEMI PER EMBOLECTOMIA</t>
  </si>
  <si>
    <t>768709791D</t>
  </si>
  <si>
    <t>Sistema triassiale per tromboaspirazione approvato per la rimozione di trombi in pazienti con ictus ischemico. Il set comprende gli accessori in varie misure per collegare alla pompa, quest'ultima da fornire in comodato d’uso. Tipo Penumbra o equivalente</t>
  </si>
  <si>
    <t>22 luglio 2019 dalle ore 15:30 alle ore 18:00</t>
  </si>
  <si>
    <t>76870989F0</t>
  </si>
  <si>
    <t>Sistema per trombectomia meccanica composto da Stentriver in nitinol, varie misure, ultra flessibile per accessi distali. Tipo Aperio o equivalente</t>
  </si>
  <si>
    <t>7687108233</t>
  </si>
  <si>
    <t>Dispositivo per trombectomia, recuperabile, diametro dello stent 4,5x30mm. Tipo Solitarie o equivalente</t>
  </si>
  <si>
    <t>76871103D9</t>
  </si>
  <si>
    <t>Sistema di recupero trombi intracranici a forma di stent in nitinol autoespandibile a celle chiuse, misure da 4x20mm, 5x40mm, 6x30mm su microcatere 0.21 e 3x20mm e 4x20 comp. con micro 0.17. Tipo Revive SE o equivalente</t>
  </si>
  <si>
    <t>768711257F</t>
  </si>
  <si>
    <t>Dispositivo per la rivascolarizzazione cerebrale in nitinol composto da uno stent di deflusso centrale, gabbia esterna e cestello distale per la cattura di microemboli, diam. 5x21mm. Tipo Embotrap ET-007 o equivalente</t>
  </si>
  <si>
    <t>7687114725</t>
  </si>
  <si>
    <t xml:space="preserve">Catetere per trombo aspirazione distale pallonato </t>
  </si>
  <si>
    <t>Macro area 11 - PALLONI PTA - NEURO</t>
  </si>
  <si>
    <t>7687118A71</t>
  </si>
  <si>
    <t>Palloni OTW per angioplastica compatibili con guida .035” ed introduttore 5F-6F, shaft a doppio lume, semicomplianti in nylon rivestito in PVP, shaft idrofilico da cm 40-80-135, RBP max 20 atm, punta rastremata con profilo 0.041”, crossing profile da 0.061” a 0.092”, diametri 3-4-5-6-7-8-9-10-12mm lunghezze 15-20-30-40-60-80-100-120-150-200mm. Tipo Evercross o equivalente</t>
  </si>
  <si>
    <t>7687147262</t>
  </si>
  <si>
    <t>Pallone medicato a rilascio di farmaco paclitaxel varie misure e varie lunghezze. Tipo Inpact o equivalente</t>
  </si>
  <si>
    <t>Biosensor B.V.</t>
  </si>
  <si>
    <t>TAU MEDICA SRL</t>
  </si>
  <si>
    <t>7687152681</t>
  </si>
  <si>
    <t>Palloni OTW per angioplastica compatibili con guida .014” ed introduttore 4F, shaft coassiale, semicomplianti in nylon idrofilici, shaft idrofilico da cm 90-150 circa, RBP max 18 atm, punta rastremata con profilo 0.017”, crossing profile da 0.027” a 0.042”, versione da mm 210 con diametro distale ridotto di mm 0,5 - misure varie:  diametri mm 1.5-2.0-2.5-3.0-3.5-4.0 lunghezze mm 20-40-80-120-150-210-220 circa. Tipo Nanocross/Tercoss o equivalente</t>
  </si>
  <si>
    <t>7696146497</t>
  </si>
  <si>
    <t>Palloncino semicompliante per predilatazioni stenosi intracraniche compatibile con guida .014” Tipo GATEWAY</t>
  </si>
  <si>
    <t>Macro area 12 - MATERIALE EMBOLIZZANTE</t>
  </si>
  <si>
    <t>7687154827</t>
  </si>
  <si>
    <t>Microsfere embolizzanti sintetiche con anima in gel rivestite da polimero di polizene F, ottima calibrazione, elasticità e sospensione oltre 15 minuti, 2 ml varie misure. Tipo Embozene o equivalente</t>
  </si>
  <si>
    <t>7687157AA0</t>
  </si>
  <si>
    <t>Microparticelle embolizzanti ad uso endovascolare caricabili con farmaco Doxorubicina-HCI/Irinotecan-HCI/Idarubicina. Tipo Tandem o equivalente</t>
  </si>
  <si>
    <t>7687162EBF</t>
  </si>
  <si>
    <t>Collante sintetico biodegradabile, a base cianoacrilica, per chiusura dei vasi intra ed extracranici con relative siringhe da iniezione da 1 cc) Tipo Glubran</t>
  </si>
  <si>
    <t>7687166210</t>
  </si>
  <si>
    <t xml:space="preserve">Liquido embolizzante biocompatibile formato da copolimero di alcol vinil ethylene (EVOH), solvente DMSO (Dimetilsulfossido). Tipo Onix/ SQUID o equivalente </t>
  </si>
  <si>
    <t>76871683B6</t>
  </si>
  <si>
    <t>Idrosfere per embolizzazioni per il trattamento di tumori maligni ipervascolarizzati (HCC), in N-FIL sulfonato modificato, non riassorbibili, idrofiliche e prevaricate in grado di assorbire e rilasciare in modo controllato il chemioterapico Doxorubicina  e  Irinotecan in circa due settimane. Calibri da: 70-150 micron; 100-300 micron; 300-500 micron; 500-700 micron. (Marchio CE drug-delivery medical device). Tipo DC-Bead  o equivalente</t>
  </si>
  <si>
    <t>768717162F</t>
  </si>
  <si>
    <t>Embolizzante sferico totalmente riassorbibile in amido per rilascio di chemioterapico. Tipo Microvention  o equivalente</t>
  </si>
  <si>
    <t>dispositivo non conforme alle caretteristiche tecniche richieste in quanto dispositivo liquido e non riassorbibile</t>
  </si>
  <si>
    <t>7687179CC7</t>
  </si>
  <si>
    <t xml:space="preserve">Spirali periferiche embolizzanti premontate e rivestite con polimero acrilico attivo espandibile fino a sei volte il volume della spirale stessa. In due versioni: 1. tipo DETACHABLE SYSTEM con distacco elettromeccanico (0,75”); </t>
  </si>
  <si>
    <t>lotto non aggiudicato</t>
  </si>
  <si>
    <t xml:space="preserve">La Commissione giudicatrice decide di non aggiudicare il lotto in quanto la formulazione dello stesso risulta essere incompleta ed imprecisa. </t>
  </si>
  <si>
    <t>76871905DD</t>
  </si>
  <si>
    <t>Spirali periferiche embolizzanti premontate e rivestite con polimero acrilico attivo espandibile fino a sei volte il volume della spirale stessa. In due versioni 2.tipo PUSHABLE SYSTEM per la spinta diretta con guide diagnostiche. Misure da 0,018” e da 0,035”, diametri da 2 a 20 mm lunghezze da 2 a 20 cm.</t>
  </si>
  <si>
    <t xml:space="preserve">La Commissione giudicatrice decide di non aggiudicare il lotto in quanto la formulazione dello stesso risulta essere incompleta ed  imprecisa. </t>
  </si>
  <si>
    <t>7687198C75</t>
  </si>
  <si>
    <t xml:space="preserve">Particelle di polivinil alcol per embolizzazione preoperatoria di tumori. Vari calibri. Tipo Contour   </t>
  </si>
  <si>
    <t>7696156CD5</t>
  </si>
  <si>
    <t>Olio etiodato per chemioembolizzazioni e/o embolizzazioni periferiche. Tipo Lipiodol ultro fluido o equivalente</t>
  </si>
  <si>
    <t>Macro area 13 - CATETERI PORTANTI - INTERMEDI</t>
  </si>
  <si>
    <t>7687203099</t>
  </si>
  <si>
    <t xml:space="preserve">Catetere portante con palloncino distale per trattamento dell'ictus. </t>
  </si>
  <si>
    <t>76872073E5</t>
  </si>
  <si>
    <t>Catetere guida ad ampio lume (6FR=.070”) in nylon, pebax e pelletano (punta distale), rivestimento interno in teflon PTFE, supporto controllato e differenziato, varie lunghezze. Tipo Envoy e Envoy XB o equivalente</t>
  </si>
  <si>
    <t>76872149AA</t>
  </si>
  <si>
    <t>Catetere da aspirazione 6F lume interno 0.70”, lungo 125-131cm. Tipo Fargo FRGMAX</t>
  </si>
  <si>
    <t>7687220E9C</t>
  </si>
  <si>
    <t>Catetere intermedio per accesso intracoranico compatibile con sistemi endovacolari per formare un sistema triassiale per procedure interventistiche. Diametro 4,1 fr., lunghezza 115 e 130 cm e diametro 5 fr., lunghezza 115 e 125 cm; rigidità variabile; rivestimento idrofilico esterno e rivestimento in PTFE interno; punta distale flessibile, marker radiopaco all'estremità distale - Tipo Revive IC o equivalente</t>
  </si>
  <si>
    <t>7696171937</t>
  </si>
  <si>
    <t>Catetere portante da 6 - 8F con lume ampio e parete rinforzata, dotati di alta stabilità, per le procedure su vasi estremamente tortuosi. Varie misure e varie grandezze. Tipo Mach 2, BriteTip o equivalente</t>
  </si>
  <si>
    <t>Macro area 14 - SPIRALI</t>
  </si>
  <si>
    <t>7687227466</t>
  </si>
  <si>
    <t>Spirali in platino da 10, 14, 18, a distacco termoelettrico di diversa configurazione e calibro (spherical, ultipaq, deltapaq e cashemere) varie forme e misure. Tipo SSR-FRS-BMX-Micus o equivalente</t>
  </si>
  <si>
    <t>7687235AFE</t>
  </si>
  <si>
    <t>Sistema di spirali embolizzanti in Platino rivestite di Hydrogel, con dispositivo di rilascio termomeccanico per il trattamento di embolizzazioni intracraniche con sistema a rilascio termoelettrico “V-TRACK”. Con diversi tipo di morbidezza e forma, dotate di dispositivo di controllo del rilascio “V-GRIP” varie forme e misure.Tipo Microvention o equivalente</t>
  </si>
  <si>
    <t>7687241FF0</t>
  </si>
  <si>
    <t>Spirali elicoidali per embolizzazione realizzate in lega di platino e tungsteno, con doppio filamento interno in polipropilene disponibile nella versione nude, con fibre attive in PGLA e con fibre in nylon. Diametro spirale da 0.0165 e 0.021. Sistema di distacco istantaneo mediante dispositivo lineare monopaziente. varie forme e misure. Tipo Concerto o equivalente</t>
  </si>
  <si>
    <t>Antonio Pellecchia srl</t>
  </si>
  <si>
    <t>7687250760</t>
  </si>
  <si>
    <t>Spirali a distacco elettrolitico di quarta generazione a distacco immediato tipo Guglielmi con filamento in platino stretch resistance. Disponibile in morbidezze standard soft ed ultrasoft. Lunghezze da 1 a 40 cm, Diametri da 2 a 15mm. Tipo Target-GDC o equivalente</t>
  </si>
  <si>
    <t>7687256C52</t>
  </si>
  <si>
    <t>Spirali intracraniche a rilascio idraulico-meccanico controllato con siringa a manometro, filamento della spirale in platino da .012” e .014”. Diametro del filamento da .0015”, .002”,.003”. Configurazioni: galaxy frame(spirale tridimensionale random ad elevato supporto), galaxy fill (tridimensionale random morbida), galaxy extrasoft (tridimensionale random ultra morbida). varie forme e misure.Tipo G2 Galaxy o equivalente</t>
  </si>
  <si>
    <t>dispositivo in ssenza di calibri richiesti</t>
  </si>
  <si>
    <t>768726863B</t>
  </si>
  <si>
    <t xml:space="preserve">Sistema di embolizzazione (MCS) per il trattamento di aneurismi e patologie neuro vascolari; spirali in platino da 0.010” e da 0.018” e con possibilità di rivestimento in Hidrogel; con dispositivo termo-meccanico per il controllo del rilascio; corpo del catetere in acciaio Hypotube e con armatura elicoidale; spirali con differenti gradi di morbidezza e forma 3D, Compass, Complex, Helical Regular, Helical Soft, Hyperspft, Strech Resistent da 4 a 20 mm, lunghe, secondo le tipologie da 10 a 60 cm. </t>
  </si>
  <si>
    <t>dispositivo non conforme alle caratteristiche richieste</t>
  </si>
  <si>
    <t>7687274B2D</t>
  </si>
  <si>
    <t xml:space="preserve">Micro spirale in platino e tungsteno, da riempimento. Tipo Balt  </t>
  </si>
  <si>
    <t>7687278E79</t>
  </si>
  <si>
    <t>Coil ad alto riempimento con diametro primario della spirale da 0,02” che consente una densità di riempimento nella sacca aneurismatica fino a 4 volte superiore rispetto ad una spirale da 0,010. Resistenti allo stiramento grazie alla presenza di un filo in nitinol che corre lungo tutta la spirale. Misure da 2 a 32mm  diam e 1-60cm lungh. Distacco meccanico istantaneo. Tipo Penumbra o equivalente</t>
  </si>
  <si>
    <t>Macro area 15 - ABLAZIONE TISSUTALE</t>
  </si>
  <si>
    <t>768728978F</t>
  </si>
  <si>
    <t>Sistema di ablazione mediante radiofrequenza composto da aghi in gomma completa da ago singolo con punta esposta e gamma completa di elletrodi ad ago con uncini con accesso coassiale. Generatore 200 watt con monitoraggio della corrente Pad-Guard, si precisa che il generatore è in uso gratuito che la ditta fornirà ogni volta se ne necessita. Tipo Leveen o equivalente</t>
  </si>
  <si>
    <t>7687294BAE</t>
  </si>
  <si>
    <r>
      <t xml:space="preserve">Sistema ibrido per termo ablazione a microonde crioablazione e radiofrequenza composto da aghi a microonde da 11/14/16Gx150/200/270mm, dotati di mini choke per intrappolare le onde riflesse, impugnatura ergonomica,introduttore coassiale,ago teflonato con punta piramidale e sito di erogazione in zirconia. </t>
    </r>
    <r>
      <rPr>
        <b/>
        <sz val="36"/>
        <rFont val="Tahoma"/>
        <family val="2"/>
      </rPr>
      <t>Il generatore deve essere fornito in uso gratuito con la presenza del personale specializzato.</t>
    </r>
  </si>
  <si>
    <t>76873000A5</t>
  </si>
  <si>
    <r>
      <t xml:space="preserve">Sistema ibrido per termo ablazione a micronde e/o radiofrequenza composto da aghi a radiofrequenza da 17 Gx100/150/270mm con punta esposta da 5/7/10/20/25/30/35 mm. </t>
    </r>
    <r>
      <rPr>
        <b/>
        <sz val="36"/>
        <rFont val="Tahoma"/>
        <family val="2"/>
      </rPr>
      <t>Il generatore deve essere fornito in uso gratuito con la presenza del personale specializzato.</t>
    </r>
  </si>
  <si>
    <t>26 settembre 2019 dalle ore 10:00 alle ore 17:00</t>
  </si>
  <si>
    <t>7687314C2F</t>
  </si>
  <si>
    <r>
      <t xml:space="preserve">Sistema ablazione laser composto da laser diodi e kit fibre ottiche monopaziente - </t>
    </r>
    <r>
      <rPr>
        <b/>
        <sz val="36"/>
        <rFont val="Tahoma"/>
        <family val="2"/>
      </rPr>
      <t>L'apparecchio deve essere fornito in comodato d'uso gratuito</t>
    </r>
  </si>
  <si>
    <t>Macro area 16 - FILTRI</t>
  </si>
  <si>
    <t>7687320126</t>
  </si>
  <si>
    <t>Sistema di protezione distale da embolizzazione con filtro interamente in nitinoleparinato su guida 0.014’’ lunga cm 190 e 320 riducibile a 190. Movimento longitudinale e rotativo del filtro sulla sua guida. Filtro con 2 markers radiopachi alle estremità, 1 anello prossimale in oro. Capacità di attraversare la lesione con guida a scelta. Catetere monorail unico per rilascio e recupero. Disponibile nei diametri 3, 4, 5, 6 , 7. tipo Spider o equivalente</t>
  </si>
  <si>
    <t>7687329891</t>
  </si>
  <si>
    <t>Filtro carotideo con membrana in nylon e struttura con pori da 120 microncon adattabilità a vasi da 4 a 7mm. Tipo Emboshield NA V6 o equivalente</t>
  </si>
  <si>
    <t>il dispositivo presenta  apertura della membrana che non copre i vasi con diametro superiore a 5,5 mm.</t>
  </si>
  <si>
    <t>7687338001</t>
  </si>
  <si>
    <t>Sistema di protezione carotidea composto da cestello in nitinolo delimitato da 8 braccetti e 4 markers radiopachi, filtro con porosità da 100 micron,guida .014” a medio//alto supporto da 300 cm,punta distale radiopaca da 3,5 cm,profilo primario da 3,2 Fr. A 3,9 Fr.Misure disponibili 4/5/6/7/8 mm.</t>
  </si>
  <si>
    <t>76873455C6</t>
  </si>
  <si>
    <t>Il filtro cavale di tipo definitivo che, all’ occorrenza, può diventare temporaneo grazie a un Kit di rimozione che ne consente l’ asportazione a distanza di tempo in modo atraumatico e per via giugulare; il Kit di rimozione consente, inoltre, il riposizionamento in caso di posa insoddisfacente. Il sistema, composto da 6 gambe di lunghezza ineguale,  munite di uncini distali, per una fissazione più sicura  e 3 gambe autocentranti, consente un potere filtrante ottimizzato da un angolo efficace di 40°. Tipo Trapease o equivalente</t>
  </si>
  <si>
    <t>7687352B8B</t>
  </si>
  <si>
    <t>Kit filtro cavale autocentrante in nitinolo, accesso 6F, tripla possibilità di accesso (giugulare, brachiale e femorale) e catetere di recupero dedicato da 10F.</t>
  </si>
  <si>
    <t>presenta schede tecniche relative al lotto n. 112</t>
  </si>
  <si>
    <t>Macro area 17 - SISTEMI DI RECUPERO</t>
  </si>
  <si>
    <t>76873612FB</t>
  </si>
  <si>
    <t>Laccio per il recupero di corpi estranei e/o per il riposizionamento di dispositivi interventisti costituito da un cappio in nitinol placcato oro apribile a 90ç rispetto al sistema portante. Disponibile nei diametri da mm 2 a 35 con catetere in varie lunghezze. Tipo Goose Neck o equivalente</t>
  </si>
  <si>
    <t>76873623CE</t>
  </si>
  <si>
    <t>Sistema di recupero tipo goose neck costituito da un cappio in nitino atraumatico ricoperto in tugsteno placcato oro per una maggiore radiopacità con un loop da 5 mm ad un massimo di 35 mm. Per la versione microsnare con calibri del loop variabili da 2 a 7 mm. La lunghezza del catetere per quanto riguarda l’Andrasnare è pari a 110 cm mentre è di 150 cm per il microsnare. La lunghezza dello snare è pari a 125 cm mentre per il microasnare abbiamo 175 cm, L’introduttore richiesto è di 4-5 Fr per L’andrasnare del diametro del cappio, e di 2,3-3 FR per il microcatetere.</t>
  </si>
  <si>
    <t>dispositivo non in nitinolo</t>
  </si>
  <si>
    <t>Macro area 18 - VERTEBROPLASTICA - KIT DA ANGIOGRAFIA -  DISPOSITIVI ULTERIORI</t>
  </si>
  <si>
    <t>7687369993</t>
  </si>
  <si>
    <t>Kit sterile e monouso per vertebroplastica composto da cemento (PMMA) spinale radiopaco ad alta viscosità, miscelatore, pompa idraulica, aghi introduttori, ago da biopsia, porta aghi e martelletto.</t>
  </si>
  <si>
    <t>EUROPA TRADING SRL</t>
  </si>
  <si>
    <t>7687374DB2</t>
  </si>
  <si>
    <t>KIT contenente cemento (PMMA) spinale radiopaco ad alta viscosità abbinato ad 1 kit completo di rete porosa in polietilene, ago introduttore, stiletto e fresa.</t>
  </si>
  <si>
    <t>76873845F5</t>
  </si>
  <si>
    <t>Kit sterile e monouso per cifoplastica composto da una sacca a rete porosa in UHMWPE (polietilene ad altissimo peso molecolare), ago introduttore, stiletto e fresa</t>
  </si>
  <si>
    <t>7687393D60</t>
  </si>
  <si>
    <t xml:space="preserve">Kit per nucleoplastica, per il trattamento di ernie intervertebrali, con iniezione intraspinale a base di etil-cellulosa. Il prodotto deve essere viscoso per evitare le fughe durante l'iniezione e radiopaco per una verifica della distribuzione del materiale nel nucleo  polposo. </t>
  </si>
  <si>
    <t>76874013FD</t>
  </si>
  <si>
    <t>Dispositivo di chiusura mediante sutura in polipropilene, per accessi fino a 14F. Tipo Proglide o equivalente</t>
  </si>
  <si>
    <t>7687405749</t>
  </si>
  <si>
    <t>Dispositivo di chiusura mediante sutura per accessi fino a 24F in poliestere. Tipo Prostar o equivalente</t>
  </si>
  <si>
    <t>7687415F87</t>
  </si>
  <si>
    <t xml:space="preserve">kit per nucleoplastica per il trattamento di ernie intervertrebali con iniezione interspinoso e kit per embolizzazioni di angiomi superficiali a base di etil-cellulosa. Il prodotto deve essere viscoso per evitare le fughe durante l'iniezione e radiopaco per una verifica della distribuzione del materiale del nucleo polposo. Tipo discogel/sclerogel o equivalente </t>
  </si>
  <si>
    <t>76874203AB</t>
  </si>
  <si>
    <t>Sistema per emostasi punture art. fem. 8 fr., contenente cartuccia di spugna di collagene, ancora in polimero attraverso filo di sutura. Totalmente bioassorbibile. Tipo Angio Seal o equivalente</t>
  </si>
  <si>
    <t>7687427970</t>
  </si>
  <si>
    <t>Sitema per  emostasi punture art. fem. 6 fr, contenente cartuccia di spugna di collagene, ancora in polimero attraverso filo di sutura. Totalmente bioassorbibile.Tipo Angio Seal o equivalente</t>
  </si>
  <si>
    <t>7696176D56</t>
  </si>
  <si>
    <t>Polvere emostatica di composto minerale per il trattamento di emoraggie del tratto superiore non varicose.  Catetere di misure varied. Hemospray o equivalente</t>
  </si>
  <si>
    <t>76874436A5</t>
  </si>
  <si>
    <t xml:space="preserve">kit angiografico per procedura di radiologia interventistica e di neuroradiologia interventistica:  -1 telo tavolo madre biaccoppiato 150x200 cm -1 telo femorale 220x350 cm, zona super assorbente 90x150 cm con 2 bande trasparenti da 60 cm -2 panno assorbente bianco 40x48cm -30 garza idrofica 7,5x7,5 cm 16 strati -1 bisturi monouso lama retrattile 11 -1 spugnetta per disinfezione h. 20 cm -1 vassoio rettangolare azzurro 28x25x5 cm -1 ciotola diametro 15 cm 1000 ml azzurra -2 ciotole diametro 10 cm 400 ml azzurra -1 ciotola diametro 8 cm 250 ml azzurra -1 cuffia copri strumenti diametro 120 cm -1 cuffia copri paratia rettangolare 100x120 cm -1 siringa 5 ml cono luer (cono centrale) -2 siringa 10 ml cono luer (cono eccentrico) -1 siringa 20 ml cono luer (cono eccentrico) -1 siringa 10 ml cono luer lock (cono centrale) -2 ago ipodermico 21 ga 50 mm (verde) </t>
  </si>
  <si>
    <t>F.A.S.E. S.R.L.</t>
  </si>
  <si>
    <t>N.G.C. Medical Srl</t>
  </si>
  <si>
    <t>CARDIVA ITALIA SRL</t>
  </si>
  <si>
    <t>U.JET S.R.L.</t>
  </si>
  <si>
    <t>7687452E10</t>
  </si>
  <si>
    <t xml:space="preserve">kit angiografico per procedura di vertebroplastica: -1 telo tavolo madre biaccoppiato 150x200 cm -1 telo per vertebroplastiva 230x350 cm in sms con zona assorbente 80x90 foro rettangolare con incision-film 20x30 cm e una banda trasparente su lato sx paziente -2 panno assorbente bianco 40x48cm -30 garza idrofila 7,5x7,5 cm 16 strati -1 bisturi monouso lama retrattile 11 -1 spugnetta per disinfezione h. 20 cm -1 vassoio rettangolare azzurro 28x25x5 cm -1 ciotola diametro 15 cm 1000 ml azzurra -2 ciotole diametro 10 cm 400 ml azzurra -1 ciotola diametro 8 cm 250 ml azzurra -1 cuffia copri strumenti diametro 120 cm -1 cuffia copri paratia rettangolare 100x120 cm -1 siringa 5 ml cono luer (cono centrale) -2 siringa 10 ml cono luer (cono eccentrico) -1 siringa 20 ml cono luer (cono eccentrico) -1 siringa 10 ml cono luer lock (cono centrale) -2 ago ipodermico 21 ga 50 mm (verde) </t>
  </si>
  <si>
    <t>76874593DA</t>
  </si>
  <si>
    <t>Aghi per biopsia mammaria stereotassica varie misure e varie lunghezze. Tipo Bard</t>
  </si>
  <si>
    <t xml:space="preserve">non piena corrispondenza ai requisiti tecnici </t>
  </si>
  <si>
    <t>7696179FCF</t>
  </si>
  <si>
    <t>Aghi cannula per vertebroplastica, da 11 - 13 gauge, lunghezza varia, punta a becco di flauto e/o a punta diamantata, manico piccolo, radiotrasparente, dotati di reperi centimetrici, possibilmente dotati di reggi ago trasparente. Tipo cook o equivalente</t>
  </si>
  <si>
    <t xml:space="preserve">SEDA S.P.A. CON SOCIO UNICO </t>
  </si>
  <si>
    <t>769618224D</t>
  </si>
  <si>
    <t>Aghi cannula per vertebroplastica, da 11 - 13 gauge, lunghezza varia, dotati di fori in punta e anche laterali, manico piccolo, radiotrasparente, dotati di reperi centimetrici.</t>
  </si>
  <si>
    <t>7696192A8B</t>
  </si>
  <si>
    <t xml:space="preserve">Aghi cannula per vertebroplastica, a punta mobile direzionabile, da 11 - 13 gauge, lunghezza varia. </t>
  </si>
  <si>
    <t>dispositivo  in assenza di punta mobile</t>
  </si>
  <si>
    <t>7696197EAA</t>
  </si>
  <si>
    <t xml:space="preserve">Iniettore per cemento da vertebroplastica: requisiti: leggero, dotato di prolunghe trasparenti, dotato di agganci luer look, lunghi almeno 30cm. </t>
  </si>
  <si>
    <t>UBER ROS S.p.A.</t>
  </si>
  <si>
    <t>non piena corrispondenza alle caratteristiche richieste quali la leggerezza,  risultano essere ingombranti e di non facile assemblaggio, la lunghezza delle prolunghe  che sono o di calibro eccessivo o di lunghezza non soddisfacente</t>
  </si>
  <si>
    <t>AMS GROUP S.R.L. - SOCIETA' UNIPERSONALE</t>
  </si>
  <si>
    <t>7696204474</t>
  </si>
  <si>
    <t>Cemento acrilico per vertebroplastica a lenta polimerizzazione</t>
  </si>
  <si>
    <t>7696209893</t>
  </si>
  <si>
    <t>Cemento biologico per vertebroplastica totalmente o parzialmente riassorbibile</t>
  </si>
  <si>
    <t>7696211A39</t>
  </si>
  <si>
    <t>Aghi cannula da puntura arteriosa con camicia esterna in teflon o poliuretano, mandrino in acciaio, sistema di doppio flash back, da 18G. Tipo Terumo o equivalente</t>
  </si>
  <si>
    <t>7696216E58</t>
  </si>
  <si>
    <t xml:space="preserve">Kit per trattamento dell'ernia del disco </t>
  </si>
  <si>
    <t>SIAD Healthcare S.p.A.</t>
  </si>
  <si>
    <t>TECNICA SCIENTIFICA SERVICE SRL siglabile TSS MEDICAL SRL op</t>
  </si>
  <si>
    <t>Vertical S.r.l.</t>
  </si>
  <si>
    <t>769622234F</t>
  </si>
  <si>
    <t>Siatema stend-alone percutaneo interspinoso in materiale metallico</t>
  </si>
  <si>
    <t>La Commissione giudicatrice</t>
  </si>
  <si>
    <t>Dott.ssa Nevia Caputo (presidente)</t>
  </si>
  <si>
    <t>__________________________</t>
  </si>
  <si>
    <t>Dott.ssa Morena Evangelista (componente)</t>
  </si>
  <si>
    <t>Dott.ssa Francesca De Plato(componente)</t>
  </si>
  <si>
    <t>Dott.ssa Anna Di Gianvito (segretario non componente)</t>
  </si>
  <si>
    <t>19.200,00 (prezzo allineato ad emodinamica)</t>
  </si>
  <si>
    <t>43.560,00 (prezzo allineato ad emodinamica)</t>
  </si>
  <si>
    <t>Betatex spa (subentro a AMD Esafarma dliberazione n. 381 del 09/03/2020)</t>
  </si>
  <si>
    <t>Aggiudicazione/ annullata deliberazione n. 0520 del 26/03/2020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</si>
</sst>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410]\ * #,##0.00_-;\-[$€-410]\ * #,##0.00_-;_-[$€-410]\ * &quot;-&quot;??_-;_-@_-"/>
    <numFmt numFmtId="166" formatCode="0.000"/>
    <numFmt numFmtId="167" formatCode="&quot;€&quot;\ #,##0.00"/>
  </numFmts>
  <fonts count="13" x14ac:knownFonts="1">
    <font>
      <sz val="11"/>
      <color theme="1"/>
      <name val="Calibri"/>
      <family val="2"/>
      <scheme val="minor"/>
    </font>
    <font>
      <sz val="10"/>
      <name val="Arial"/>
      <family val="2"/>
    </font>
    <font>
      <b/>
      <sz val="36"/>
      <name val="Tahoma"/>
      <family val="2"/>
    </font>
    <font>
      <b/>
      <sz val="36"/>
      <color indexed="10"/>
      <name val="Tahoma"/>
      <family val="2"/>
    </font>
    <font>
      <sz val="36"/>
      <name val="Tahoma"/>
      <family val="2"/>
    </font>
    <font>
      <b/>
      <sz val="36"/>
      <color indexed="8"/>
      <name val="Tahoma"/>
      <family val="2"/>
    </font>
    <font>
      <b/>
      <sz val="36"/>
      <color rgb="FFFF0000"/>
      <name val="Tahoma"/>
      <family val="2"/>
    </font>
    <font>
      <sz val="36"/>
      <color rgb="FFFF0000"/>
      <name val="Tahoma"/>
      <family val="2"/>
    </font>
    <font>
      <b/>
      <u/>
      <sz val="12"/>
      <color indexed="10"/>
      <name val="Tahoma"/>
      <family val="2"/>
    </font>
    <font>
      <sz val="30"/>
      <name val="Tahoma"/>
      <family val="2"/>
    </font>
    <font>
      <b/>
      <sz val="36"/>
      <name val="Arial Narrow"/>
      <family val="2"/>
    </font>
    <font>
      <sz val="36"/>
      <name val="Arial Narrow"/>
      <family val="2"/>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EEECE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164" fontId="12" fillId="0" borderId="0" applyFont="0" applyFill="0" applyBorder="0" applyAlignment="0" applyProtection="0"/>
  </cellStyleXfs>
  <cellXfs count="212">
    <xf numFmtId="0" fontId="0" fillId="0" borderId="0" xfId="0"/>
    <xf numFmtId="0" fontId="2" fillId="0" borderId="4" xfId="1" applyFont="1" applyFill="1" applyBorder="1" applyAlignment="1">
      <alignment vertical="top" wrapText="1"/>
    </xf>
    <xf numFmtId="0" fontId="4" fillId="0" borderId="0" xfId="1" applyFont="1" applyFill="1"/>
    <xf numFmtId="0" fontId="2" fillId="3" borderId="4" xfId="1" applyFont="1" applyFill="1" applyBorder="1" applyAlignment="1">
      <alignment horizontal="center" vertical="center" wrapText="1"/>
    </xf>
    <xf numFmtId="49" fontId="2" fillId="3" borderId="4" xfId="1" applyNumberFormat="1" applyFont="1" applyFill="1" applyBorder="1" applyAlignment="1">
      <alignment horizontal="center" vertical="center" wrapText="1"/>
    </xf>
    <xf numFmtId="0" fontId="2" fillId="3" borderId="4" xfId="1" applyFont="1" applyFill="1" applyBorder="1" applyAlignment="1">
      <alignment horizontal="justify" vertical="center" wrapText="1"/>
    </xf>
    <xf numFmtId="165" fontId="2" fillId="3" borderId="4" xfId="1" applyNumberFormat="1" applyFont="1" applyFill="1" applyBorder="1" applyAlignment="1">
      <alignment horizontal="center" vertical="center" wrapText="1"/>
    </xf>
    <xf numFmtId="0" fontId="2" fillId="4" borderId="0" xfId="1" applyFont="1" applyFill="1" applyBorder="1" applyAlignment="1">
      <alignment horizontal="center" vertical="center" wrapText="1"/>
    </xf>
    <xf numFmtId="49" fontId="2" fillId="4" borderId="0" xfId="1" applyNumberFormat="1" applyFont="1" applyFill="1" applyBorder="1" applyAlignment="1">
      <alignment horizontal="center" vertical="center" wrapText="1"/>
    </xf>
    <xf numFmtId="0" fontId="2" fillId="4" borderId="0" xfId="1" applyFont="1" applyFill="1" applyBorder="1" applyAlignment="1">
      <alignment horizontal="justify" vertical="center" wrapText="1"/>
    </xf>
    <xf numFmtId="165" fontId="2" fillId="4" borderId="0" xfId="1" applyNumberFormat="1" applyFont="1" applyFill="1" applyBorder="1" applyAlignment="1">
      <alignment horizontal="center" vertical="center" wrapText="1"/>
    </xf>
    <xf numFmtId="0" fontId="4" fillId="0" borderId="0" xfId="1" applyFont="1" applyFill="1" applyBorder="1"/>
    <xf numFmtId="0" fontId="2" fillId="5" borderId="4" xfId="1" applyFont="1" applyFill="1" applyBorder="1" applyAlignment="1">
      <alignment horizontal="center" vertical="center" wrapText="1"/>
    </xf>
    <xf numFmtId="49" fontId="5" fillId="5" borderId="4" xfId="1" applyNumberFormat="1" applyFont="1" applyFill="1" applyBorder="1" applyAlignment="1">
      <alignment horizontal="center" vertical="center" wrapText="1"/>
    </xf>
    <xf numFmtId="0" fontId="4" fillId="5" borderId="4" xfId="1" applyFont="1" applyFill="1" applyBorder="1" applyAlignment="1">
      <alignment horizontal="justify" vertical="center" wrapText="1"/>
    </xf>
    <xf numFmtId="166" fontId="2" fillId="5" borderId="4" xfId="1" applyNumberFormat="1" applyFont="1" applyFill="1" applyBorder="1" applyAlignment="1">
      <alignment horizontal="justify" vertical="center" wrapText="1"/>
    </xf>
    <xf numFmtId="165" fontId="4" fillId="5" borderId="4" xfId="1" applyNumberFormat="1" applyFont="1" applyFill="1" applyBorder="1" applyAlignment="1">
      <alignment horizontal="justify" vertical="center" wrapText="1"/>
    </xf>
    <xf numFmtId="0" fontId="2" fillId="5" borderId="4" xfId="1" applyFont="1" applyFill="1" applyBorder="1" applyAlignment="1">
      <alignment horizontal="justify" vertical="center" wrapText="1"/>
    </xf>
    <xf numFmtId="0" fontId="4" fillId="5" borderId="4" xfId="1" applyFont="1" applyFill="1" applyBorder="1" applyAlignment="1">
      <alignment horizontal="center" vertical="center" wrapText="1"/>
    </xf>
    <xf numFmtId="167" fontId="4" fillId="5" borderId="4" xfId="1" applyNumberFormat="1" applyFont="1" applyFill="1" applyBorder="1" applyAlignment="1">
      <alignment horizontal="center" vertical="center" wrapText="1"/>
    </xf>
    <xf numFmtId="165" fontId="4" fillId="5" borderId="4" xfId="1" applyNumberFormat="1" applyFont="1" applyFill="1" applyBorder="1" applyAlignment="1">
      <alignment horizontal="center" vertical="center" wrapText="1"/>
    </xf>
    <xf numFmtId="165" fontId="4" fillId="5" borderId="4" xfId="1" applyNumberFormat="1" applyFont="1" applyFill="1" applyBorder="1" applyAlignment="1">
      <alignment horizontal="center" vertical="center"/>
    </xf>
    <xf numFmtId="0" fontId="2" fillId="5" borderId="5" xfId="1" applyFont="1" applyFill="1" applyBorder="1" applyAlignment="1">
      <alignment horizontal="center" vertical="center" wrapText="1"/>
    </xf>
    <xf numFmtId="0" fontId="4" fillId="5" borderId="5" xfId="1" applyFont="1" applyFill="1" applyBorder="1" applyAlignment="1">
      <alignment horizontal="justify" vertical="center" wrapText="1"/>
    </xf>
    <xf numFmtId="165" fontId="4" fillId="5" borderId="5" xfId="1" applyNumberFormat="1" applyFont="1" applyFill="1" applyBorder="1" applyAlignment="1">
      <alignment horizontal="justify" vertical="center" wrapText="1"/>
    </xf>
    <xf numFmtId="0" fontId="6" fillId="5" borderId="4" xfId="1" applyFont="1" applyFill="1" applyBorder="1" applyAlignment="1">
      <alignment horizontal="justify" vertical="center" wrapText="1"/>
    </xf>
    <xf numFmtId="0" fontId="6" fillId="5" borderId="5" xfId="1" applyFont="1" applyFill="1" applyBorder="1" applyAlignment="1">
      <alignment horizontal="justify" vertical="center" wrapText="1"/>
    </xf>
    <xf numFmtId="0" fontId="4" fillId="5" borderId="5" xfId="1" applyFont="1" applyFill="1" applyBorder="1" applyAlignment="1">
      <alignment horizontal="center" vertical="center" wrapText="1"/>
    </xf>
    <xf numFmtId="167" fontId="4" fillId="5" borderId="5" xfId="1" applyNumberFormat="1" applyFont="1" applyFill="1" applyBorder="1" applyAlignment="1">
      <alignment horizontal="center" vertical="center" wrapText="1"/>
    </xf>
    <xf numFmtId="165" fontId="4" fillId="5" borderId="5" xfId="1" applyNumberFormat="1" applyFont="1" applyFill="1" applyBorder="1" applyAlignment="1">
      <alignment horizontal="center" vertical="center" wrapText="1"/>
    </xf>
    <xf numFmtId="165" fontId="4" fillId="5" borderId="5" xfId="1" applyNumberFormat="1" applyFont="1" applyFill="1" applyBorder="1" applyAlignment="1">
      <alignment horizontal="center" vertical="center"/>
    </xf>
    <xf numFmtId="0" fontId="2" fillId="0" borderId="4" xfId="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0" fontId="4" fillId="0" borderId="4" xfId="1" applyFont="1" applyFill="1" applyBorder="1" applyAlignment="1">
      <alignment horizontal="justify" vertical="center" wrapText="1"/>
    </xf>
    <xf numFmtId="0" fontId="4" fillId="0" borderId="5" xfId="1" applyFont="1" applyFill="1" applyBorder="1" applyAlignment="1">
      <alignment horizontal="justify" vertical="center" wrapText="1"/>
    </xf>
    <xf numFmtId="0" fontId="2" fillId="0" borderId="4" xfId="1" applyFont="1" applyFill="1" applyBorder="1" applyAlignment="1">
      <alignment horizontal="justify" vertical="center" wrapText="1"/>
    </xf>
    <xf numFmtId="165" fontId="4" fillId="0" borderId="4" xfId="1" applyNumberFormat="1" applyFont="1" applyFill="1" applyBorder="1" applyAlignment="1">
      <alignment horizontal="justify" vertical="center" wrapText="1"/>
    </xf>
    <xf numFmtId="0" fontId="2" fillId="2" borderId="4" xfId="1" applyFont="1" applyFill="1" applyBorder="1" applyAlignment="1">
      <alignment horizontal="justify" vertical="center" wrapText="1"/>
    </xf>
    <xf numFmtId="0" fontId="4" fillId="0" borderId="4" xfId="1" applyFont="1" applyFill="1" applyBorder="1" applyAlignment="1">
      <alignment horizontal="center" vertical="center" wrapText="1"/>
    </xf>
    <xf numFmtId="167" fontId="4" fillId="0" borderId="4" xfId="1" applyNumberFormat="1" applyFont="1" applyFill="1" applyBorder="1" applyAlignment="1">
      <alignment horizontal="center" vertical="center" wrapText="1"/>
    </xf>
    <xf numFmtId="165" fontId="4" fillId="0" borderId="4" xfId="1" applyNumberFormat="1" applyFont="1" applyFill="1" applyBorder="1" applyAlignment="1">
      <alignment horizontal="center" vertical="center" wrapText="1"/>
    </xf>
    <xf numFmtId="165" fontId="4" fillId="2" borderId="4" xfId="1" applyNumberFormat="1" applyFont="1" applyFill="1" applyBorder="1" applyAlignment="1">
      <alignment horizontal="center" vertical="center"/>
    </xf>
    <xf numFmtId="165" fontId="4" fillId="0" borderId="4" xfId="1" applyNumberFormat="1" applyFont="1" applyFill="1" applyBorder="1" applyAlignment="1">
      <alignment horizontal="center" vertical="center"/>
    </xf>
    <xf numFmtId="0" fontId="6" fillId="0" borderId="4" xfId="1" applyFont="1" applyFill="1" applyBorder="1" applyAlignment="1">
      <alignment horizontal="justify" vertical="center" wrapText="1"/>
    </xf>
    <xf numFmtId="0" fontId="4" fillId="5" borderId="4" xfId="1" applyFont="1" applyFill="1" applyBorder="1" applyAlignment="1">
      <alignment horizontal="justify" vertical="center"/>
    </xf>
    <xf numFmtId="0" fontId="2" fillId="5" borderId="4" xfId="1" applyFont="1" applyFill="1" applyBorder="1" applyAlignment="1">
      <alignment horizontal="justify" vertical="center"/>
    </xf>
    <xf numFmtId="165" fontId="2" fillId="5" borderId="4" xfId="1" applyNumberFormat="1" applyFont="1" applyFill="1" applyBorder="1" applyAlignment="1">
      <alignment horizontal="center" vertical="center" wrapText="1"/>
    </xf>
    <xf numFmtId="0" fontId="6" fillId="5" borderId="4" xfId="1" applyFont="1" applyFill="1" applyBorder="1" applyAlignment="1">
      <alignment horizontal="justify" vertical="center"/>
    </xf>
    <xf numFmtId="0" fontId="4" fillId="0" borderId="4" xfId="1" applyFont="1" applyBorder="1" applyAlignment="1">
      <alignment horizontal="justify" vertical="center" wrapText="1"/>
    </xf>
    <xf numFmtId="0" fontId="2" fillId="2" borderId="4" xfId="1" applyFont="1" applyFill="1" applyBorder="1" applyAlignment="1">
      <alignment horizontal="justify" vertical="center"/>
    </xf>
    <xf numFmtId="165" fontId="4" fillId="2" borderId="4" xfId="1" applyNumberFormat="1" applyFont="1" applyFill="1" applyBorder="1" applyAlignment="1">
      <alignment horizontal="justify" vertical="center" wrapText="1"/>
    </xf>
    <xf numFmtId="0" fontId="6" fillId="0" borderId="4" xfId="1" applyFont="1" applyBorder="1" applyAlignment="1">
      <alignment horizontal="justify" vertical="center" wrapText="1"/>
    </xf>
    <xf numFmtId="165" fontId="2" fillId="0" borderId="4" xfId="1" applyNumberFormat="1" applyFont="1" applyFill="1" applyBorder="1" applyAlignment="1">
      <alignment horizontal="center" vertical="center" wrapText="1"/>
    </xf>
    <xf numFmtId="0" fontId="4" fillId="2" borderId="4" xfId="1" applyFont="1" applyFill="1" applyBorder="1" applyAlignment="1">
      <alignment horizontal="justify" vertical="center" wrapText="1"/>
    </xf>
    <xf numFmtId="165" fontId="2" fillId="4" borderId="6" xfId="1" applyNumberFormat="1" applyFont="1" applyFill="1" applyBorder="1" applyAlignment="1">
      <alignment horizontal="center" vertical="center" wrapText="1"/>
    </xf>
    <xf numFmtId="0" fontId="6" fillId="2" borderId="4" xfId="1" applyFont="1" applyFill="1" applyBorder="1" applyAlignment="1">
      <alignment horizontal="justify" vertical="center" wrapText="1"/>
    </xf>
    <xf numFmtId="165" fontId="7" fillId="2" borderId="4" xfId="1" applyNumberFormat="1" applyFont="1" applyFill="1" applyBorder="1" applyAlignment="1">
      <alignment horizontal="justify" vertical="center" wrapText="1"/>
    </xf>
    <xf numFmtId="0" fontId="4" fillId="2" borderId="5" xfId="1" applyFont="1" applyFill="1" applyBorder="1" applyAlignment="1">
      <alignment horizontal="justify" vertical="center" wrapText="1"/>
    </xf>
    <xf numFmtId="0" fontId="4" fillId="2" borderId="0" xfId="1" applyFont="1" applyFill="1" applyAlignment="1">
      <alignment horizontal="justify" vertical="center" wrapText="1"/>
    </xf>
    <xf numFmtId="0" fontId="2" fillId="2" borderId="4" xfId="1" applyFont="1" applyFill="1" applyBorder="1" applyAlignment="1">
      <alignment horizontal="center" vertical="center" wrapText="1"/>
    </xf>
    <xf numFmtId="0" fontId="2" fillId="6" borderId="4" xfId="1" applyFont="1" applyFill="1" applyBorder="1" applyAlignment="1">
      <alignment horizontal="center" vertical="center" wrapText="1"/>
    </xf>
    <xf numFmtId="49" fontId="5" fillId="6" borderId="4" xfId="1" applyNumberFormat="1" applyFont="1" applyFill="1" applyBorder="1" applyAlignment="1">
      <alignment horizontal="center" vertical="center" wrapText="1"/>
    </xf>
    <xf numFmtId="0" fontId="4" fillId="6" borderId="4" xfId="1" applyFont="1" applyFill="1" applyBorder="1" applyAlignment="1">
      <alignment horizontal="justify" vertical="center" wrapText="1"/>
    </xf>
    <xf numFmtId="0" fontId="4" fillId="6" borderId="5" xfId="1" applyFont="1" applyFill="1" applyBorder="1" applyAlignment="1">
      <alignment horizontal="justify" vertical="center" wrapText="1"/>
    </xf>
    <xf numFmtId="0" fontId="6" fillId="6" borderId="4" xfId="1" applyFont="1" applyFill="1" applyBorder="1" applyAlignment="1">
      <alignment horizontal="justify" vertical="center" wrapText="1"/>
    </xf>
    <xf numFmtId="0" fontId="2" fillId="6" borderId="4" xfId="1" applyFont="1" applyFill="1" applyBorder="1" applyAlignment="1">
      <alignment horizontal="justify" vertical="center" wrapText="1"/>
    </xf>
    <xf numFmtId="0" fontId="4" fillId="6" borderId="4" xfId="1" applyFont="1" applyFill="1" applyBorder="1" applyAlignment="1">
      <alignment horizontal="center" vertical="center" wrapText="1"/>
    </xf>
    <xf numFmtId="167" fontId="4" fillId="6" borderId="4" xfId="1" applyNumberFormat="1" applyFont="1" applyFill="1" applyBorder="1" applyAlignment="1">
      <alignment horizontal="center" vertical="center" wrapText="1"/>
    </xf>
    <xf numFmtId="165" fontId="4" fillId="6" borderId="4" xfId="1" applyNumberFormat="1" applyFont="1" applyFill="1" applyBorder="1" applyAlignment="1">
      <alignment horizontal="center" vertical="center" wrapText="1"/>
    </xf>
    <xf numFmtId="165" fontId="4" fillId="6" borderId="4" xfId="1" applyNumberFormat="1" applyFont="1" applyFill="1" applyBorder="1" applyAlignment="1">
      <alignment horizontal="center" vertical="center"/>
    </xf>
    <xf numFmtId="0" fontId="4" fillId="6" borderId="0" xfId="1" applyFont="1" applyFill="1"/>
    <xf numFmtId="0" fontId="4" fillId="0" borderId="7" xfId="1" applyFont="1" applyFill="1" applyBorder="1"/>
    <xf numFmtId="0" fontId="4" fillId="5" borderId="8" xfId="1" applyFont="1" applyFill="1" applyBorder="1" applyAlignment="1">
      <alignment horizontal="justify" vertical="center" wrapText="1"/>
    </xf>
    <xf numFmtId="0" fontId="4" fillId="0" borderId="9" xfId="1" applyFont="1" applyBorder="1" applyAlignment="1">
      <alignment horizontal="justify" vertical="center" wrapText="1"/>
    </xf>
    <xf numFmtId="0" fontId="4" fillId="5" borderId="3" xfId="1" applyFont="1" applyFill="1" applyBorder="1" applyAlignment="1">
      <alignment horizontal="justify" vertical="center" wrapText="1"/>
    </xf>
    <xf numFmtId="0" fontId="4" fillId="5" borderId="3" xfId="1" applyFont="1" applyFill="1" applyBorder="1" applyAlignment="1">
      <alignment horizontal="center" vertical="center" wrapText="1"/>
    </xf>
    <xf numFmtId="0" fontId="6" fillId="5" borderId="3" xfId="1" applyFont="1" applyFill="1" applyBorder="1" applyAlignment="1">
      <alignment horizontal="justify" vertical="center" wrapText="1"/>
    </xf>
    <xf numFmtId="0" fontId="2" fillId="5" borderId="3" xfId="1" applyFont="1" applyFill="1" applyBorder="1" applyAlignment="1">
      <alignment horizontal="justify" vertical="center" wrapText="1"/>
    </xf>
    <xf numFmtId="0" fontId="4" fillId="2" borderId="3" xfId="1" applyFont="1" applyFill="1" applyBorder="1" applyAlignment="1">
      <alignment horizontal="justify" vertical="center" wrapText="1"/>
    </xf>
    <xf numFmtId="0" fontId="4" fillId="0" borderId="3" xfId="1" applyFont="1" applyFill="1" applyBorder="1" applyAlignment="1">
      <alignment horizontal="justify" vertical="center" wrapText="1"/>
    </xf>
    <xf numFmtId="0" fontId="4" fillId="0" borderId="3" xfId="1" applyFont="1" applyFill="1" applyBorder="1" applyAlignment="1">
      <alignment horizontal="center" vertical="center" wrapText="1"/>
    </xf>
    <xf numFmtId="0" fontId="6" fillId="0" borderId="3" xfId="1" applyFont="1" applyFill="1" applyBorder="1" applyAlignment="1">
      <alignment horizontal="justify" vertical="center" wrapText="1"/>
    </xf>
    <xf numFmtId="0" fontId="2" fillId="6" borderId="3" xfId="1" applyFont="1" applyFill="1" applyBorder="1" applyAlignment="1">
      <alignment horizontal="justify" vertical="center" wrapText="1"/>
    </xf>
    <xf numFmtId="0" fontId="4" fillId="6" borderId="3" xfId="1" applyFont="1" applyFill="1" applyBorder="1" applyAlignment="1">
      <alignment horizontal="justify" vertical="center" wrapText="1"/>
    </xf>
    <xf numFmtId="0" fontId="4" fillId="6"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49" fontId="2" fillId="4" borderId="4" xfId="1" applyNumberFormat="1" applyFont="1" applyFill="1" applyBorder="1" applyAlignment="1">
      <alignment horizontal="center" vertical="center" wrapText="1"/>
    </xf>
    <xf numFmtId="0" fontId="2" fillId="4" borderId="4" xfId="1" applyFont="1" applyFill="1" applyBorder="1" applyAlignment="1">
      <alignment horizontal="justify" vertical="center" wrapText="1"/>
    </xf>
    <xf numFmtId="0" fontId="2" fillId="0" borderId="3" xfId="1" applyFont="1" applyFill="1" applyBorder="1" applyAlignment="1">
      <alignment horizontal="justify" vertical="center" wrapText="1"/>
    </xf>
    <xf numFmtId="165" fontId="4" fillId="0" borderId="0" xfId="1" applyNumberFormat="1" applyFont="1" applyFill="1" applyAlignment="1">
      <alignment horizontal="center" vertical="center"/>
    </xf>
    <xf numFmtId="0" fontId="4" fillId="4" borderId="5" xfId="1" applyFont="1" applyFill="1" applyBorder="1" applyAlignment="1">
      <alignment horizontal="justify" vertical="center" wrapText="1"/>
    </xf>
    <xf numFmtId="0" fontId="2" fillId="2" borderId="3" xfId="1" applyFont="1" applyFill="1" applyBorder="1" applyAlignment="1">
      <alignment horizontal="justify" vertical="center" wrapText="1"/>
    </xf>
    <xf numFmtId="0" fontId="4" fillId="6" borderId="4" xfId="1" applyFont="1" applyFill="1" applyBorder="1" applyAlignment="1">
      <alignment vertical="center" wrapText="1"/>
    </xf>
    <xf numFmtId="0" fontId="6" fillId="6" borderId="4" xfId="1" applyFont="1" applyFill="1" applyBorder="1" applyAlignment="1">
      <alignment vertical="center" wrapText="1"/>
    </xf>
    <xf numFmtId="0" fontId="2" fillId="6" borderId="3" xfId="1" applyFont="1" applyFill="1" applyBorder="1" applyAlignment="1">
      <alignment vertical="center" wrapText="1"/>
    </xf>
    <xf numFmtId="0" fontId="4" fillId="6" borderId="3" xfId="1" applyFont="1" applyFill="1" applyBorder="1" applyAlignment="1">
      <alignment vertical="center" wrapText="1"/>
    </xf>
    <xf numFmtId="49" fontId="5" fillId="2" borderId="4" xfId="1" applyNumberFormat="1" applyFont="1" applyFill="1" applyBorder="1" applyAlignment="1">
      <alignment horizontal="center" vertical="center" wrapText="1"/>
    </xf>
    <xf numFmtId="0" fontId="6" fillId="2" borderId="3" xfId="1" applyFont="1" applyFill="1" applyBorder="1" applyAlignment="1">
      <alignment horizontal="justify" vertical="center" wrapText="1"/>
    </xf>
    <xf numFmtId="165" fontId="4" fillId="2" borderId="4" xfId="1" applyNumberFormat="1" applyFont="1" applyFill="1" applyBorder="1" applyAlignment="1">
      <alignment horizontal="center" vertical="center" wrapText="1"/>
    </xf>
    <xf numFmtId="0" fontId="4" fillId="2" borderId="0" xfId="1" applyFont="1" applyFill="1"/>
    <xf numFmtId="49" fontId="2" fillId="6" borderId="4" xfId="1" applyNumberFormat="1" applyFont="1" applyFill="1" applyBorder="1" applyAlignment="1">
      <alignment horizontal="center" vertical="center" wrapText="1"/>
    </xf>
    <xf numFmtId="49" fontId="2" fillId="5" borderId="4" xfId="1" applyNumberFormat="1" applyFont="1" applyFill="1" applyBorder="1" applyAlignment="1">
      <alignment horizontal="center" vertical="center" wrapText="1"/>
    </xf>
    <xf numFmtId="0" fontId="2" fillId="7" borderId="4" xfId="1" applyFont="1" applyFill="1" applyBorder="1" applyAlignment="1">
      <alignment horizontal="center" vertical="center" wrapText="1"/>
    </xf>
    <xf numFmtId="49" fontId="2" fillId="7" borderId="4" xfId="1" applyNumberFormat="1" applyFont="1" applyFill="1" applyBorder="1" applyAlignment="1">
      <alignment horizontal="center" vertical="center" wrapText="1"/>
    </xf>
    <xf numFmtId="0" fontId="4" fillId="7" borderId="4" xfId="1" applyFont="1" applyFill="1" applyBorder="1" applyAlignment="1">
      <alignment horizontal="justify" vertical="center" wrapText="1"/>
    </xf>
    <xf numFmtId="0" fontId="2" fillId="7" borderId="3" xfId="1" applyFont="1" applyFill="1" applyBorder="1" applyAlignment="1">
      <alignment horizontal="justify" vertical="center" wrapText="1"/>
    </xf>
    <xf numFmtId="0" fontId="4" fillId="7" borderId="3" xfId="1" applyFont="1" applyFill="1" applyBorder="1" applyAlignment="1">
      <alignment horizontal="justify" vertical="center" wrapText="1"/>
    </xf>
    <xf numFmtId="0" fontId="2" fillId="7" borderId="3" xfId="1" applyFont="1" applyFill="1" applyBorder="1" applyAlignment="1">
      <alignment horizontal="center" vertical="center" wrapText="1"/>
    </xf>
    <xf numFmtId="167" fontId="2" fillId="7" borderId="4" xfId="1" applyNumberFormat="1" applyFont="1" applyFill="1" applyBorder="1" applyAlignment="1">
      <alignment horizontal="center" vertical="center" wrapText="1"/>
    </xf>
    <xf numFmtId="165" fontId="2" fillId="7" borderId="4" xfId="1" applyNumberFormat="1" applyFont="1" applyFill="1" applyBorder="1" applyAlignment="1">
      <alignment horizontal="center" vertical="center" wrapText="1"/>
    </xf>
    <xf numFmtId="165" fontId="6" fillId="7" borderId="4" xfId="1" applyNumberFormat="1" applyFont="1" applyFill="1" applyBorder="1" applyAlignment="1">
      <alignment horizontal="center" vertical="center" wrapText="1"/>
    </xf>
    <xf numFmtId="165" fontId="6" fillId="7" borderId="4" xfId="1" applyNumberFormat="1" applyFont="1" applyFill="1" applyBorder="1" applyAlignment="1">
      <alignment horizontal="center" vertical="center"/>
    </xf>
    <xf numFmtId="165" fontId="4" fillId="7" borderId="4" xfId="1" applyNumberFormat="1" applyFont="1" applyFill="1" applyBorder="1" applyAlignment="1">
      <alignment horizontal="center" vertical="center"/>
    </xf>
    <xf numFmtId="0" fontId="4" fillId="7" borderId="0" xfId="1" applyFont="1" applyFill="1"/>
    <xf numFmtId="0" fontId="4" fillId="5" borderId="3" xfId="1" applyFont="1" applyFill="1" applyBorder="1" applyAlignment="1">
      <alignment horizontal="justify" vertical="center"/>
    </xf>
    <xf numFmtId="0" fontId="6" fillId="5" borderId="3" xfId="1" applyFont="1" applyFill="1" applyBorder="1" applyAlignment="1">
      <alignment horizontal="justify" vertical="center"/>
    </xf>
    <xf numFmtId="0" fontId="4" fillId="0" borderId="4" xfId="1" applyFont="1" applyBorder="1" applyAlignment="1">
      <alignment horizontal="justify" vertical="center"/>
    </xf>
    <xf numFmtId="0" fontId="4" fillId="2" borderId="3" xfId="1" applyFont="1" applyFill="1" applyBorder="1" applyAlignment="1">
      <alignment horizontal="justify" vertical="center"/>
    </xf>
    <xf numFmtId="0" fontId="6" fillId="0" borderId="3" xfId="1" applyFont="1" applyBorder="1" applyAlignment="1">
      <alignment horizontal="justify" vertical="center"/>
    </xf>
    <xf numFmtId="0" fontId="4" fillId="0" borderId="3" xfId="1" applyFont="1" applyBorder="1" applyAlignment="1">
      <alignment horizontal="justify" vertical="center"/>
    </xf>
    <xf numFmtId="165" fontId="6" fillId="0" borderId="4"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xf>
    <xf numFmtId="165" fontId="6" fillId="0" borderId="4" xfId="1" applyNumberFormat="1" applyFont="1" applyFill="1" applyBorder="1" applyAlignment="1">
      <alignment horizontal="center" vertical="center"/>
    </xf>
    <xf numFmtId="165" fontId="6" fillId="5" borderId="4" xfId="1" applyNumberFormat="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167" fontId="4" fillId="2" borderId="4"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2" fillId="0" borderId="4" xfId="1" applyFont="1" applyFill="1" applyBorder="1" applyAlignment="1">
      <alignment horizontal="center" vertical="center"/>
    </xf>
    <xf numFmtId="0" fontId="4" fillId="5" borderId="10" xfId="1" applyFont="1" applyFill="1" applyBorder="1" applyAlignment="1">
      <alignment horizontal="justify" vertical="center" wrapText="1"/>
    </xf>
    <xf numFmtId="0" fontId="2" fillId="5" borderId="10" xfId="1" applyFont="1" applyFill="1" applyBorder="1" applyAlignment="1">
      <alignment horizontal="justify" vertical="center" wrapText="1"/>
    </xf>
    <xf numFmtId="0" fontId="4" fillId="5" borderId="10" xfId="1" applyFont="1" applyFill="1" applyBorder="1" applyAlignment="1">
      <alignment horizontal="center" vertical="center" wrapText="1"/>
    </xf>
    <xf numFmtId="165" fontId="4" fillId="5" borderId="10" xfId="1" applyNumberFormat="1" applyFont="1" applyFill="1" applyBorder="1" applyAlignment="1">
      <alignment horizontal="center" vertical="center" wrapText="1"/>
    </xf>
    <xf numFmtId="165" fontId="4" fillId="0" borderId="10" xfId="1" applyNumberFormat="1" applyFont="1" applyFill="1" applyBorder="1" applyAlignment="1">
      <alignment horizontal="center" vertical="center" wrapText="1"/>
    </xf>
    <xf numFmtId="165" fontId="4" fillId="2" borderId="10" xfId="1" applyNumberFormat="1" applyFont="1" applyFill="1" applyBorder="1" applyAlignment="1">
      <alignment horizontal="center" vertical="center"/>
    </xf>
    <xf numFmtId="165" fontId="4" fillId="0" borderId="10" xfId="1" applyNumberFormat="1" applyFont="1" applyFill="1" applyBorder="1" applyAlignment="1">
      <alignment horizontal="center" vertical="center"/>
    </xf>
    <xf numFmtId="0" fontId="4" fillId="2" borderId="10" xfId="1" applyFont="1" applyFill="1" applyBorder="1" applyAlignment="1">
      <alignment horizontal="justify" vertical="center" wrapText="1"/>
    </xf>
    <xf numFmtId="0" fontId="2" fillId="2" borderId="10" xfId="1" applyFont="1" applyFill="1" applyBorder="1" applyAlignment="1">
      <alignment horizontal="justify" vertical="center" wrapText="1"/>
    </xf>
    <xf numFmtId="0" fontId="4" fillId="0" borderId="10" xfId="1" applyFont="1" applyFill="1" applyBorder="1" applyAlignment="1">
      <alignment horizontal="center" vertical="center" wrapText="1"/>
    </xf>
    <xf numFmtId="0" fontId="6" fillId="2" borderId="10" xfId="1" applyFont="1" applyFill="1" applyBorder="1" applyAlignment="1">
      <alignment horizontal="justify" vertical="center" wrapText="1"/>
    </xf>
    <xf numFmtId="165" fontId="2" fillId="0" borderId="10" xfId="1" applyNumberFormat="1" applyFont="1" applyFill="1" applyBorder="1" applyAlignment="1">
      <alignment horizontal="center" vertical="center" wrapText="1"/>
    </xf>
    <xf numFmtId="167" fontId="2" fillId="6" borderId="4" xfId="1" applyNumberFormat="1" applyFont="1" applyFill="1" applyBorder="1" applyAlignment="1">
      <alignment horizontal="center" vertical="center" wrapText="1"/>
    </xf>
    <xf numFmtId="165" fontId="2" fillId="6" borderId="4" xfId="1" applyNumberFormat="1" applyFont="1" applyFill="1" applyBorder="1" applyAlignment="1">
      <alignment horizontal="center" vertical="center" wrapText="1"/>
    </xf>
    <xf numFmtId="0" fontId="4" fillId="0" borderId="3" xfId="1" applyFont="1" applyFill="1" applyBorder="1"/>
    <xf numFmtId="0" fontId="4" fillId="0" borderId="4" xfId="1" applyFont="1" applyFill="1" applyBorder="1"/>
    <xf numFmtId="0" fontId="4" fillId="6" borderId="0" xfId="1" applyFont="1" applyFill="1" applyBorder="1"/>
    <xf numFmtId="165" fontId="4" fillId="0" borderId="0"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165" fontId="4" fillId="0" borderId="6" xfId="1" applyNumberFormat="1" applyFont="1" applyFill="1" applyBorder="1" applyAlignment="1">
      <alignment horizontal="center" vertical="center"/>
    </xf>
    <xf numFmtId="0" fontId="4" fillId="6" borderId="3" xfId="1" applyFont="1" applyFill="1" applyBorder="1"/>
    <xf numFmtId="0" fontId="4" fillId="6" borderId="4" xfId="1" applyFont="1" applyFill="1" applyBorder="1"/>
    <xf numFmtId="0" fontId="4" fillId="0" borderId="4" xfId="1" applyFont="1" applyFill="1" applyBorder="1" applyAlignment="1">
      <alignment horizontal="left" vertical="center"/>
    </xf>
    <xf numFmtId="0" fontId="6" fillId="0" borderId="4" xfId="1" applyFont="1" applyFill="1" applyBorder="1" applyAlignment="1">
      <alignment horizontal="center" vertical="center" wrapText="1"/>
    </xf>
    <xf numFmtId="0" fontId="4" fillId="5" borderId="11" xfId="1" applyFont="1" applyFill="1" applyBorder="1" applyAlignment="1">
      <alignment horizontal="justify" vertical="center" wrapText="1"/>
    </xf>
    <xf numFmtId="0" fontId="2" fillId="5" borderId="11" xfId="1" applyFont="1" applyFill="1" applyBorder="1" applyAlignment="1">
      <alignment horizontal="justify" vertical="center" wrapText="1"/>
    </xf>
    <xf numFmtId="167" fontId="4" fillId="5" borderId="10" xfId="1" applyNumberFormat="1" applyFont="1" applyFill="1" applyBorder="1" applyAlignment="1">
      <alignment horizontal="center" vertical="center" wrapText="1"/>
    </xf>
    <xf numFmtId="165" fontId="2" fillId="5" borderId="10" xfId="1" applyNumberFormat="1" applyFont="1" applyFill="1" applyBorder="1" applyAlignment="1">
      <alignment horizontal="center" vertical="center" wrapText="1"/>
    </xf>
    <xf numFmtId="0" fontId="4" fillId="0" borderId="11" xfId="1" applyFont="1" applyFill="1" applyBorder="1"/>
    <xf numFmtId="0" fontId="4" fillId="0" borderId="10" xfId="1" applyFont="1" applyFill="1" applyBorder="1"/>
    <xf numFmtId="167" fontId="4" fillId="0" borderId="10" xfId="1" applyNumberFormat="1" applyFont="1" applyFill="1" applyBorder="1" applyAlignment="1">
      <alignment horizontal="center" vertical="center" wrapText="1"/>
    </xf>
    <xf numFmtId="165" fontId="4" fillId="0" borderId="11" xfId="1" applyNumberFormat="1" applyFont="1" applyFill="1" applyBorder="1" applyAlignment="1">
      <alignment horizontal="center" vertical="center"/>
    </xf>
    <xf numFmtId="165" fontId="6" fillId="5" borderId="10" xfId="1" applyNumberFormat="1" applyFont="1" applyFill="1" applyBorder="1" applyAlignment="1">
      <alignment horizontal="center" vertical="center" wrapText="1"/>
    </xf>
    <xf numFmtId="165" fontId="6" fillId="0" borderId="10" xfId="1" applyNumberFormat="1" applyFont="1" applyFill="1" applyBorder="1" applyAlignment="1">
      <alignment horizontal="center" vertical="center" wrapText="1"/>
    </xf>
    <xf numFmtId="165" fontId="6" fillId="2" borderId="10" xfId="1" applyNumberFormat="1" applyFont="1" applyFill="1" applyBorder="1" applyAlignment="1">
      <alignment horizontal="center" vertical="center"/>
    </xf>
    <xf numFmtId="165" fontId="6" fillId="0" borderId="10" xfId="1" applyNumberFormat="1" applyFont="1" applyFill="1" applyBorder="1" applyAlignment="1">
      <alignment horizontal="center" vertical="center"/>
    </xf>
    <xf numFmtId="165" fontId="4" fillId="0" borderId="7" xfId="1" applyNumberFormat="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1" xfId="1" applyFont="1" applyFill="1" applyBorder="1" applyAlignment="1">
      <alignment vertical="center"/>
    </xf>
    <xf numFmtId="0" fontId="9" fillId="0" borderId="5" xfId="1" applyFont="1" applyFill="1" applyBorder="1" applyAlignment="1">
      <alignment horizontal="justify" vertical="center" wrapText="1"/>
    </xf>
    <xf numFmtId="0" fontId="2" fillId="2" borderId="5" xfId="1" applyFont="1" applyFill="1" applyBorder="1" applyAlignment="1">
      <alignment horizontal="justify" vertical="center" wrapText="1"/>
    </xf>
    <xf numFmtId="0" fontId="4" fillId="0" borderId="5" xfId="1" applyFont="1" applyFill="1" applyBorder="1" applyAlignment="1">
      <alignment horizontal="center" vertical="center" wrapText="1"/>
    </xf>
    <xf numFmtId="167" fontId="4" fillId="0" borderId="5" xfId="1" applyNumberFormat="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165" fontId="4" fillId="2" borderId="5" xfId="1" applyNumberFormat="1" applyFont="1" applyFill="1" applyBorder="1" applyAlignment="1">
      <alignment horizontal="center" vertical="center"/>
    </xf>
    <xf numFmtId="165" fontId="4" fillId="0" borderId="5" xfId="1" applyNumberFormat="1" applyFont="1" applyFill="1" applyBorder="1" applyAlignment="1">
      <alignment horizontal="center" vertical="center"/>
    </xf>
    <xf numFmtId="0" fontId="2" fillId="0" borderId="5" xfId="1" applyFont="1" applyFill="1" applyBorder="1" applyAlignment="1">
      <alignment horizontal="justify" vertical="center" wrapText="1"/>
    </xf>
    <xf numFmtId="0" fontId="4" fillId="0" borderId="0" xfId="1" applyFont="1" applyFill="1" applyAlignment="1">
      <alignment horizontal="justify" vertical="center" wrapText="1"/>
    </xf>
    <xf numFmtId="0" fontId="6" fillId="0" borderId="5" xfId="1" applyFont="1" applyFill="1" applyBorder="1" applyAlignment="1">
      <alignment horizontal="justify" vertical="center" wrapText="1"/>
    </xf>
    <xf numFmtId="165" fontId="2" fillId="0" borderId="5" xfId="1" applyNumberFormat="1" applyFont="1" applyFill="1" applyBorder="1" applyAlignment="1">
      <alignment horizontal="center" vertical="center" wrapText="1"/>
    </xf>
    <xf numFmtId="0" fontId="9" fillId="5" borderId="4" xfId="1" applyFont="1" applyFill="1" applyBorder="1" applyAlignment="1">
      <alignment horizontal="justify" vertical="center" wrapText="1"/>
    </xf>
    <xf numFmtId="0" fontId="4" fillId="0" borderId="10" xfId="1" applyFont="1" applyFill="1" applyBorder="1" applyAlignment="1">
      <alignment horizontal="justify" vertical="center" wrapText="1"/>
    </xf>
    <xf numFmtId="0" fontId="2" fillId="0" borderId="10" xfId="1" applyFont="1" applyFill="1" applyBorder="1" applyAlignment="1">
      <alignment horizontal="justify" vertical="center" wrapText="1"/>
    </xf>
    <xf numFmtId="0" fontId="6" fillId="0" borderId="10" xfId="1" applyFont="1" applyFill="1" applyBorder="1" applyAlignment="1">
      <alignment horizontal="justify" vertical="center" wrapText="1"/>
    </xf>
    <xf numFmtId="0" fontId="6" fillId="5" borderId="10" xfId="1" applyFont="1" applyFill="1" applyBorder="1" applyAlignment="1">
      <alignment horizontal="justify" vertical="center" wrapText="1"/>
    </xf>
    <xf numFmtId="165" fontId="4" fillId="5" borderId="7"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165" fontId="4" fillId="5" borderId="1" xfId="1" applyNumberFormat="1" applyFont="1" applyFill="1" applyBorder="1" applyAlignment="1">
      <alignment horizontal="center" vertical="center" wrapText="1"/>
    </xf>
    <xf numFmtId="0" fontId="2" fillId="0" borderId="0" xfId="1" applyFont="1" applyFill="1" applyAlignment="1">
      <alignment horizontal="center" vertical="center"/>
    </xf>
    <xf numFmtId="49" fontId="2" fillId="0" borderId="0" xfId="1" applyNumberFormat="1" applyFont="1" applyFill="1" applyAlignment="1">
      <alignment horizontal="center" vertical="center"/>
    </xf>
    <xf numFmtId="0" fontId="2" fillId="0" borderId="0" xfId="1" applyFont="1" applyFill="1" applyAlignment="1">
      <alignment horizontal="justify" vertical="center" wrapText="1"/>
    </xf>
    <xf numFmtId="0" fontId="2" fillId="2" borderId="0" xfId="1" applyFont="1" applyFill="1" applyAlignment="1">
      <alignment horizontal="justify" vertical="center" wrapText="1"/>
    </xf>
    <xf numFmtId="0" fontId="4" fillId="0" borderId="0" xfId="1" applyFont="1" applyFill="1" applyAlignment="1">
      <alignment horizontal="center" vertical="center" wrapText="1"/>
    </xf>
    <xf numFmtId="167" fontId="4" fillId="0" borderId="0" xfId="1" applyNumberFormat="1" applyFont="1" applyFill="1" applyAlignment="1">
      <alignment horizontal="center" vertical="center" wrapText="1"/>
    </xf>
    <xf numFmtId="165" fontId="4" fillId="0" borderId="0" xfId="1" applyNumberFormat="1" applyFont="1" applyFill="1" applyAlignment="1">
      <alignment horizontal="center" vertical="center" wrapText="1"/>
    </xf>
    <xf numFmtId="165" fontId="4" fillId="5" borderId="0" xfId="1" applyNumberFormat="1" applyFont="1" applyFill="1" applyAlignment="1">
      <alignment horizontal="center" vertical="center" wrapText="1"/>
    </xf>
    <xf numFmtId="165" fontId="4" fillId="5" borderId="0" xfId="1" applyNumberFormat="1" applyFont="1" applyFill="1" applyAlignment="1">
      <alignment horizontal="center" vertical="center"/>
    </xf>
    <xf numFmtId="0" fontId="4" fillId="0" borderId="0" xfId="1" applyFont="1" applyFill="1" applyAlignment="1">
      <alignment horizontal="justify" vertical="center"/>
    </xf>
    <xf numFmtId="0" fontId="2" fillId="0" borderId="0" xfId="1" applyFont="1" applyFill="1"/>
    <xf numFmtId="0" fontId="2" fillId="2" borderId="0" xfId="1" applyFont="1" applyFill="1"/>
    <xf numFmtId="165" fontId="4" fillId="2" borderId="0" xfId="1" applyNumberFormat="1" applyFont="1" applyFill="1" applyAlignment="1">
      <alignment horizontal="center" vertical="center" wrapText="1"/>
    </xf>
    <xf numFmtId="165" fontId="4" fillId="2" borderId="0" xfId="1" applyNumberFormat="1" applyFont="1" applyFill="1" applyAlignment="1">
      <alignment horizontal="center" vertical="center"/>
    </xf>
    <xf numFmtId="0" fontId="11" fillId="0" borderId="0" xfId="1" applyFont="1" applyAlignment="1">
      <alignment horizontal="justify" vertical="center" wrapText="1"/>
    </xf>
    <xf numFmtId="165" fontId="2" fillId="0" borderId="0" xfId="1" applyNumberFormat="1" applyFont="1" applyFill="1" applyAlignment="1">
      <alignment horizontal="center" vertical="center" wrapText="1"/>
    </xf>
    <xf numFmtId="164" fontId="4" fillId="5" borderId="4" xfId="2" applyFont="1" applyFill="1" applyBorder="1" applyAlignment="1">
      <alignment horizontal="justify" vertical="center" wrapText="1"/>
    </xf>
    <xf numFmtId="0" fontId="2" fillId="0" borderId="1" xfId="1" applyFont="1" applyFill="1" applyBorder="1" applyAlignment="1">
      <alignment horizontal="center" vertical="top" wrapText="1"/>
    </xf>
    <xf numFmtId="0" fontId="2" fillId="0" borderId="2" xfId="1" applyFont="1" applyFill="1" applyBorder="1" applyAlignment="1">
      <alignment horizontal="center" vertical="top" wrapText="1"/>
    </xf>
    <xf numFmtId="0" fontId="2" fillId="2" borderId="2" xfId="1" applyFont="1" applyFill="1" applyBorder="1" applyAlignment="1">
      <alignment horizontal="center" vertical="top" wrapText="1"/>
    </xf>
    <xf numFmtId="0" fontId="2" fillId="0" borderId="3" xfId="1" applyFont="1" applyFill="1" applyBorder="1" applyAlignment="1">
      <alignment horizontal="center" vertical="top" wrapText="1"/>
    </xf>
    <xf numFmtId="0" fontId="10" fillId="8" borderId="0" xfId="1" applyFont="1" applyFill="1" applyAlignment="1">
      <alignment horizontal="center" vertical="center" wrapText="1"/>
    </xf>
  </cellXfs>
  <cellStyles count="3">
    <cellStyle name="Normale" xfId="0" builtinId="0"/>
    <cellStyle name="Normale 2"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fs01\ABS\DIGIANVITO\Radiologia%20interventistica\Aggiudicazione\Scheda%20lotti%20e%20ditte%20partecipanti%20radiologia%20interventistica%20_%20apertura%20buste%20economiche%2026112019%20lavorato%20co%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1 al Capitolato"/>
      <sheetName val="Lotto 1"/>
      <sheetName val="valutazione lotto 1"/>
      <sheetName val="Lotto 2"/>
      <sheetName val="valutazione lotto 2"/>
      <sheetName val="Lotto 3"/>
      <sheetName val="valutazione lotto 3"/>
      <sheetName val="Lotto 4"/>
      <sheetName val="valutazione lotto 4"/>
      <sheetName val="Lotto 5"/>
      <sheetName val="valutazione lotto 5"/>
      <sheetName val="Lotto 6"/>
      <sheetName val="valutazione lotto 6"/>
      <sheetName val="Lotto 7"/>
      <sheetName val="valutazione lotto 7"/>
      <sheetName val="Lotto 8"/>
      <sheetName val="valutazione lotto 8"/>
      <sheetName val="Lotto 9"/>
      <sheetName val="valutazione lotto 9"/>
      <sheetName val="Lotto 10"/>
      <sheetName val="valutazione lotto 10"/>
      <sheetName val="Lotto 11"/>
      <sheetName val="valutazione lotto 11"/>
      <sheetName val="Lotto 12"/>
      <sheetName val="valutazione lotto 12"/>
      <sheetName val="Lotto 13"/>
      <sheetName val="valutazione lotto 13"/>
      <sheetName val="Lotto 14"/>
      <sheetName val="valutazione lotto 14"/>
      <sheetName val="Lotto 15"/>
      <sheetName val="valutazione lotto 15"/>
      <sheetName val="Lotto 16"/>
      <sheetName val="valutazione lotto 16"/>
      <sheetName val="Lotto 17"/>
      <sheetName val="valutazione lotto 17"/>
      <sheetName val="Lotto 18"/>
      <sheetName val="valutazione lotto 18"/>
      <sheetName val="Lotto 19"/>
      <sheetName val="valutazione lotto 19"/>
      <sheetName val="Lotto 20"/>
      <sheetName val="valutazione lotto 20"/>
      <sheetName val="Lotto 21"/>
      <sheetName val="valutazione lotto 21"/>
      <sheetName val="Lotto 22"/>
      <sheetName val="valutazione lotto 22"/>
      <sheetName val="Lotto 23"/>
      <sheetName val="valutazione lotto 23"/>
      <sheetName val="Lotto 24"/>
      <sheetName val="valutazione lotto 24"/>
      <sheetName val="Lotto 25"/>
      <sheetName val="valutazione lotto 25"/>
      <sheetName val="Lotto 26"/>
      <sheetName val="valutazione lotto 26"/>
      <sheetName val="Lotto 27"/>
      <sheetName val="valutazione lotto 27"/>
      <sheetName val="Lotto 28"/>
      <sheetName val="valutazione lotto 28"/>
      <sheetName val="Lotto 29"/>
      <sheetName val="valutazione lotto 29"/>
      <sheetName val="Lotto 30"/>
      <sheetName val="valutazione lotto 30"/>
      <sheetName val="Lotto 31"/>
      <sheetName val="valutazione lotto 31"/>
      <sheetName val="Lotto 32"/>
      <sheetName val="valutazione lotto 32"/>
      <sheetName val="Lotto 33"/>
      <sheetName val="valutazione lotto 33"/>
      <sheetName val="Lotto 34"/>
      <sheetName val="valutazione lotto 34"/>
      <sheetName val="Lotto 35"/>
      <sheetName val="valutazione lotto 35"/>
      <sheetName val="Lotto 36"/>
      <sheetName val="valutazione lotto 36"/>
      <sheetName val="Lotto 37"/>
      <sheetName val="valutazione lotto 37"/>
      <sheetName val="Lotto 38"/>
      <sheetName val="valutazione lotto 38"/>
      <sheetName val="Lotto 39"/>
      <sheetName val="valutazione lotto 39"/>
      <sheetName val="Lotto 40"/>
      <sheetName val="valutazione lotto 40"/>
      <sheetName val="Lotto 41"/>
      <sheetName val="valutazione lotto 41"/>
      <sheetName val="Lotto 42"/>
      <sheetName val="valutazione lotto 42"/>
      <sheetName val="Lotto 43"/>
      <sheetName val="valutazione lotto 43"/>
      <sheetName val="Lotto 44"/>
      <sheetName val="valutazione lotto 44"/>
      <sheetName val="Lotto 45"/>
      <sheetName val="valutazione lotto 45"/>
      <sheetName val="Lotto 46"/>
      <sheetName val="valutazione lotto 46"/>
      <sheetName val="Lotto 47"/>
      <sheetName val="valutazione lotto 47"/>
      <sheetName val="Lotto 48"/>
      <sheetName val="valutazione lotto 48"/>
      <sheetName val="Lotto 49"/>
      <sheetName val="valutazione lotto 49"/>
      <sheetName val="Lotto 50"/>
      <sheetName val="valutazione lotto 50"/>
      <sheetName val="Lotto 51"/>
      <sheetName val="valutazione lotto 51"/>
      <sheetName val="Lotto 52"/>
      <sheetName val="valutazione lotto 52"/>
      <sheetName val="Lotto 53"/>
      <sheetName val="valutazione lotto 53"/>
      <sheetName val="Lotto 54"/>
      <sheetName val="valutazione lotto 54"/>
      <sheetName val="Lotto 55"/>
      <sheetName val="valutazione lotto 55"/>
      <sheetName val="Lotto 56"/>
      <sheetName val="valutazione lotto 56"/>
      <sheetName val="Lotto 57"/>
      <sheetName val="valutazione lotto 57"/>
      <sheetName val="Lotto 58"/>
      <sheetName val="valutazione lotto 58"/>
      <sheetName val="Lotto 59"/>
      <sheetName val="valutazione lotto 59"/>
      <sheetName val="Lotto 60"/>
      <sheetName val="valutazione lotto 60"/>
      <sheetName val="Lotto 61"/>
      <sheetName val="valutazione lotto 61"/>
      <sheetName val="Lotto 62"/>
      <sheetName val="valutazione lotto 62"/>
      <sheetName val="Lotto 63"/>
      <sheetName val="valutazione lotto 63"/>
      <sheetName val="Lotto 64"/>
      <sheetName val="valutazione lotto 64"/>
      <sheetName val="Lotto 65"/>
      <sheetName val="valutazione lotto 65"/>
      <sheetName val="Lotto 66"/>
      <sheetName val="valutazione lotto 66"/>
      <sheetName val="Lotto 67"/>
      <sheetName val="valutazione lotto 67"/>
      <sheetName val="Lotto 68"/>
      <sheetName val="valutazione lotto 68"/>
      <sheetName val="Lotto 69"/>
      <sheetName val="valutazione lotto 69"/>
      <sheetName val="Lotto 70"/>
      <sheetName val="valutazione lotto 70"/>
      <sheetName val="Lotto 71"/>
      <sheetName val="valutazione lotto 71"/>
      <sheetName val="Lotto 72"/>
      <sheetName val="valutazione lotto 72"/>
      <sheetName val="Lotto 73"/>
      <sheetName val="valutazione lotto 73"/>
      <sheetName val="Lotto 74"/>
      <sheetName val="valutazione lotto 74"/>
      <sheetName val="Lotto 75"/>
      <sheetName val="valutazione lotto 75"/>
      <sheetName val="Lotto 76"/>
      <sheetName val="valutazione lotto 76"/>
      <sheetName val="Lotto 77"/>
      <sheetName val="valutazione lotto 77"/>
      <sheetName val="Lotto 78"/>
      <sheetName val="valutazione lotto 78"/>
      <sheetName val="Lotto 79"/>
      <sheetName val="valutazione lotto 79"/>
      <sheetName val="Lotto 80"/>
      <sheetName val="valutazione lotto 80"/>
      <sheetName val="Lotto 81"/>
      <sheetName val="valutazione lotto 81"/>
      <sheetName val="Lotto 82"/>
      <sheetName val="valutazione lotto 82"/>
      <sheetName val="Lotto 83"/>
      <sheetName val="valutazione lotto 83"/>
      <sheetName val="Lotto 84"/>
      <sheetName val="valutazione lotto 84"/>
      <sheetName val="Lotto 85"/>
      <sheetName val="valutazione lotto 85"/>
      <sheetName val="Lotto 86"/>
      <sheetName val="valutazione lotto 86"/>
      <sheetName val="Lotto 87"/>
      <sheetName val="valutazione lotto 87"/>
      <sheetName val="Lotto 88"/>
      <sheetName val="valutazione lotto 88"/>
      <sheetName val="Lotto 89"/>
      <sheetName val="valutazione lotto 89"/>
      <sheetName val="Lotto 90"/>
      <sheetName val="valutazione lotto 90"/>
      <sheetName val="Lotto 91"/>
      <sheetName val="valutazione lotto 91"/>
      <sheetName val="Lotto 92"/>
      <sheetName val="valutazione lotto 92"/>
      <sheetName val="Lotto 93"/>
      <sheetName val="valutazione lotto 93"/>
      <sheetName val="Lotto 94"/>
      <sheetName val="valutazione lotto 94"/>
      <sheetName val="Lotto 95"/>
      <sheetName val="valutazione lotto 95"/>
      <sheetName val="Lotto 96"/>
      <sheetName val="valutazione lotto 96"/>
      <sheetName val="Lotto 97"/>
      <sheetName val="valutazione lotto 97"/>
      <sheetName val="Lotto 98"/>
      <sheetName val="valutazione lotto 98"/>
      <sheetName val="Lotto 99"/>
      <sheetName val="valutazione lotto 99"/>
      <sheetName val="Lotto 100"/>
      <sheetName val="valutazione lotto 100"/>
      <sheetName val="Lotto 101"/>
      <sheetName val="valutazione lotto 101"/>
      <sheetName val="Lotto 102"/>
      <sheetName val="valutazione lotto 102"/>
      <sheetName val="Lotto 103"/>
      <sheetName val="valutazione lotto 103"/>
      <sheetName val="Lotto 104"/>
      <sheetName val="valutazione lotto 104"/>
      <sheetName val="Lotto 105"/>
      <sheetName val="valutazione lotto 105"/>
      <sheetName val="Lotto 106"/>
      <sheetName val="valutazione lotto 106"/>
      <sheetName val="Lotto 107"/>
      <sheetName val="valutazione lotto 107"/>
      <sheetName val="Lotto 108"/>
      <sheetName val="valutazione lotto 108"/>
      <sheetName val="Lotto 109"/>
      <sheetName val="valutazione lotto 109"/>
      <sheetName val="Lotto 110"/>
      <sheetName val="valutazione lotto 110"/>
      <sheetName val="Lotto 111"/>
      <sheetName val="valutazione lotto 111"/>
      <sheetName val="Lotto 112"/>
      <sheetName val="valutazione lotto 112"/>
      <sheetName val="Lotto 113"/>
      <sheetName val="valutazione lotto 113"/>
      <sheetName val="Lotto 114"/>
      <sheetName val="valutazione lotto 114"/>
      <sheetName val="Lotto 115"/>
      <sheetName val="valutazione lotto 115"/>
      <sheetName val="Lotto 116"/>
      <sheetName val="valutazione lotto 116"/>
      <sheetName val="Lotto 117"/>
      <sheetName val="valutazione lotto 117"/>
      <sheetName val="Lotto 118"/>
      <sheetName val="valutazione lotto 118"/>
      <sheetName val="Lotto 119"/>
      <sheetName val="valutazione lotto 119"/>
      <sheetName val="Lotto 120"/>
      <sheetName val="valutazione lotto 120"/>
      <sheetName val="Lotto 121"/>
      <sheetName val="valutazione lotto 121"/>
      <sheetName val="Lotto 122"/>
      <sheetName val="valutazione lotto 122"/>
      <sheetName val="Lotto 123"/>
      <sheetName val="valutazione lotto 123"/>
      <sheetName val="Lotto 124"/>
      <sheetName val="valutazione lotto 124"/>
      <sheetName val="Lotto 125"/>
      <sheetName val="valutazione lotto 125"/>
      <sheetName val="Lotto 126"/>
      <sheetName val="valutazione lotto 126"/>
      <sheetName val="Lotto 127"/>
      <sheetName val="valutazione lotto 127"/>
      <sheetName val="Lotto 128"/>
      <sheetName val="valutazione lotto 128"/>
      <sheetName val="Lotto 129"/>
      <sheetName val="valutazione lotto 129"/>
      <sheetName val="Lotto 130"/>
      <sheetName val="valutazione lotto 130"/>
      <sheetName val="Lotto 131"/>
      <sheetName val="valutazione lotto 131"/>
      <sheetName val="Lotto 132"/>
      <sheetName val="valutazione lotto 132"/>
      <sheetName val="Lotto 133"/>
      <sheetName val="valutazione lotto 133"/>
      <sheetName val="Lotto 134"/>
      <sheetName val="valutazione lotto 134"/>
      <sheetName val="Lotto 135"/>
      <sheetName val="valutazione lotto 135"/>
      <sheetName val="Lotto 136"/>
      <sheetName val="valutazione lotto 136"/>
      <sheetName val="Lotto 137"/>
      <sheetName val="valutazione lotto 137"/>
      <sheetName val="Lotto 138"/>
      <sheetName val="valutazione lotto 138"/>
      <sheetName val="Lotto 139"/>
      <sheetName val="valutazione lotto 139"/>
      <sheetName val="Lotto 140"/>
      <sheetName val="valutazione lotto 140"/>
      <sheetName val="Lotto 141"/>
      <sheetName val="valutazione lotto 141"/>
      <sheetName val="Lotto 142"/>
      <sheetName val="valutazione lotto 142"/>
      <sheetName val="Lotto 143"/>
      <sheetName val="valutazione lotto 143"/>
      <sheetName val="Lotto 144"/>
      <sheetName val="valutazione lotto 144"/>
      <sheetName val="Lotto 145"/>
      <sheetName val="valutazione lotto 145"/>
      <sheetName val="Lotto 146"/>
      <sheetName val="valutazione lotto 146"/>
      <sheetName val="Lotto 147"/>
      <sheetName val="valutazione lotto 147"/>
      <sheetName val="Lotto 148"/>
      <sheetName val="valutazione lotto 148"/>
      <sheetName val="Lotto 149"/>
      <sheetName val="valutazione lotto 149"/>
      <sheetName val="Lotto 150"/>
      <sheetName val="valutazione lotto 150"/>
      <sheetName val="Lotto 151"/>
      <sheetName val="valutazione lotto 151"/>
      <sheetName val="Lotto 152"/>
      <sheetName val="valutazione lotto 152"/>
      <sheetName val="Lotto 153"/>
      <sheetName val="valutazione lotto 153"/>
      <sheetName val="Lotto 154"/>
      <sheetName val="valutazione lotto 154"/>
      <sheetName val="Lotto 155"/>
      <sheetName val="valutazione lotto 155"/>
      <sheetName val="Lotto 156"/>
      <sheetName val="valutazione lotto 156"/>
      <sheetName val="Lotto 157"/>
      <sheetName val="valutazione lotto 157"/>
      <sheetName val="Lotto 158"/>
      <sheetName val="valutazione lotto 158"/>
      <sheetName val="Lotto 159"/>
      <sheetName val="valutazione lotto 159"/>
      <sheetName val="Lotto 160"/>
      <sheetName val="valutazione lotto 160"/>
      <sheetName val="Lotto 161"/>
      <sheetName val="valutazione lotto 161"/>
      <sheetName val="Lotto 162"/>
      <sheetName val="valutazione lotto 162"/>
      <sheetName val="Lotto 163"/>
      <sheetName val="valutazione lotto 163"/>
      <sheetName val="Lotto 164"/>
      <sheetName val="valutazione lotto 164"/>
      <sheetName val="Lotto 165"/>
      <sheetName val="valutazione lotto 165"/>
      <sheetName val="Lotto 166"/>
      <sheetName val="valutazione lotto 166"/>
      <sheetName val="Lotto 167"/>
      <sheetName val="valutazione lotto 167"/>
      <sheetName val="Lotto 168"/>
      <sheetName val="valutazione lotto 168"/>
      <sheetName val="Lotto 169"/>
      <sheetName val="valutazione lotto 169"/>
      <sheetName val="Lotto 170"/>
      <sheetName val="valutazione lotto 170"/>
    </sheetNames>
    <sheetDataSet>
      <sheetData sheetId="0"/>
      <sheetData sheetId="1">
        <row r="23">
          <cell r="C23">
            <v>79.147000000000006</v>
          </cell>
        </row>
        <row r="24">
          <cell r="C24">
            <v>80</v>
          </cell>
        </row>
        <row r="25">
          <cell r="C25">
            <v>63.805</v>
          </cell>
        </row>
      </sheetData>
      <sheetData sheetId="2">
        <row r="18">
          <cell r="K18">
            <v>1.1803757412099696</v>
          </cell>
        </row>
        <row r="19">
          <cell r="K19">
            <v>8.1623799134691684</v>
          </cell>
        </row>
        <row r="20">
          <cell r="K20">
            <v>20</v>
          </cell>
        </row>
      </sheetData>
      <sheetData sheetId="3">
        <row r="23">
          <cell r="B23">
            <v>58.999999999999986</v>
          </cell>
        </row>
        <row r="24">
          <cell r="B24">
            <v>80</v>
          </cell>
        </row>
        <row r="25">
          <cell r="B25">
            <v>58.999999999999986</v>
          </cell>
        </row>
      </sheetData>
      <sheetData sheetId="4">
        <row r="18">
          <cell r="K18">
            <v>13.48399724926484</v>
          </cell>
        </row>
        <row r="19">
          <cell r="K19">
            <v>13.48399724926484</v>
          </cell>
        </row>
        <row r="20">
          <cell r="K20">
            <v>20</v>
          </cell>
        </row>
      </sheetData>
      <sheetData sheetId="5">
        <row r="28">
          <cell r="C28">
            <v>69.111111111111128</v>
          </cell>
        </row>
        <row r="29">
          <cell r="C29">
            <v>80</v>
          </cell>
        </row>
        <row r="30">
          <cell r="C30">
            <v>65.611111111111114</v>
          </cell>
        </row>
        <row r="31">
          <cell r="C31">
            <v>76.5</v>
          </cell>
        </row>
      </sheetData>
      <sheetData sheetId="6">
        <row r="18">
          <cell r="K18">
            <v>20</v>
          </cell>
        </row>
        <row r="19">
          <cell r="K19">
            <v>13.244412648844415</v>
          </cell>
        </row>
        <row r="20">
          <cell r="K20">
            <v>8.3782611401343523</v>
          </cell>
        </row>
        <row r="21">
          <cell r="K21">
            <v>14.509881365870196</v>
          </cell>
        </row>
      </sheetData>
      <sheetData sheetId="7">
        <row r="19">
          <cell r="B19">
            <v>60.555555555555543</v>
          </cell>
        </row>
        <row r="20">
          <cell r="B20">
            <v>80</v>
          </cell>
        </row>
      </sheetData>
      <sheetData sheetId="8">
        <row r="18">
          <cell r="K18">
            <v>20</v>
          </cell>
        </row>
        <row r="19">
          <cell r="K19">
            <v>13.69220820135749</v>
          </cell>
        </row>
      </sheetData>
      <sheetData sheetId="9">
        <row r="15">
          <cell r="B15">
            <v>80</v>
          </cell>
        </row>
      </sheetData>
      <sheetData sheetId="10">
        <row r="18">
          <cell r="K18">
            <v>20</v>
          </cell>
        </row>
      </sheetData>
      <sheetData sheetId="11">
        <row r="23">
          <cell r="B23">
            <v>80</v>
          </cell>
        </row>
        <row r="24">
          <cell r="B24">
            <v>58.999999999999986</v>
          </cell>
        </row>
        <row r="25">
          <cell r="B25">
            <v>58.999999999999986</v>
          </cell>
        </row>
      </sheetData>
      <sheetData sheetId="12">
        <row r="18">
          <cell r="K18">
            <v>19.737295537463822</v>
          </cell>
        </row>
        <row r="19">
          <cell r="K19">
            <v>18.972907059905598</v>
          </cell>
        </row>
        <row r="20">
          <cell r="K20">
            <v>20</v>
          </cell>
        </row>
      </sheetData>
      <sheetData sheetId="13">
        <row r="23">
          <cell r="B23">
            <v>80</v>
          </cell>
        </row>
        <row r="24">
          <cell r="B24">
            <v>80</v>
          </cell>
        </row>
        <row r="25">
          <cell r="B25">
            <v>80</v>
          </cell>
        </row>
      </sheetData>
      <sheetData sheetId="14">
        <row r="18">
          <cell r="K18">
            <v>5.3477439923455696</v>
          </cell>
        </row>
        <row r="19">
          <cell r="K19">
            <v>19.27178336823896</v>
          </cell>
        </row>
        <row r="20">
          <cell r="K20">
            <v>20</v>
          </cell>
        </row>
      </sheetData>
      <sheetData sheetId="15">
        <row r="28">
          <cell r="C28">
            <v>80</v>
          </cell>
        </row>
        <row r="29">
          <cell r="C29">
            <v>48.888888888888893</v>
          </cell>
        </row>
        <row r="30">
          <cell r="C30">
            <v>80</v>
          </cell>
        </row>
        <row r="31">
          <cell r="C31">
            <v>80</v>
          </cell>
        </row>
      </sheetData>
      <sheetData sheetId="16">
        <row r="18">
          <cell r="K18">
            <v>6.9296578838589866</v>
          </cell>
        </row>
        <row r="19">
          <cell r="K19">
            <v>18.972907059905598</v>
          </cell>
        </row>
        <row r="20">
          <cell r="K20">
            <v>20</v>
          </cell>
        </row>
      </sheetData>
      <sheetData sheetId="17">
        <row r="23">
          <cell r="B23">
            <v>76.111111111111114</v>
          </cell>
        </row>
        <row r="24">
          <cell r="B24">
            <v>80</v>
          </cell>
        </row>
        <row r="25">
          <cell r="B25">
            <v>76.111111111111114</v>
          </cell>
        </row>
      </sheetData>
      <sheetData sheetId="18">
        <row r="18">
          <cell r="K18">
            <v>5.3477439923455696</v>
          </cell>
        </row>
        <row r="19">
          <cell r="K19">
            <v>19.27178336823896</v>
          </cell>
        </row>
        <row r="20">
          <cell r="K20">
            <v>20</v>
          </cell>
        </row>
      </sheetData>
      <sheetData sheetId="19">
        <row r="40">
          <cell r="C40">
            <v>48.888888888888893</v>
          </cell>
        </row>
        <row r="41">
          <cell r="C41">
            <v>80</v>
          </cell>
        </row>
        <row r="42">
          <cell r="C42">
            <v>56.666666666666664</v>
          </cell>
        </row>
        <row r="43">
          <cell r="C43">
            <v>48.888888888888893</v>
          </cell>
        </row>
        <row r="44">
          <cell r="C44">
            <v>48.888888888888893</v>
          </cell>
        </row>
        <row r="45">
          <cell r="C45">
            <v>48.888888888888893</v>
          </cell>
        </row>
        <row r="46">
          <cell r="C46">
            <v>48.888888888888893</v>
          </cell>
        </row>
      </sheetData>
      <sheetData sheetId="20">
        <row r="19">
          <cell r="K19">
            <v>2.3999657150203908</v>
          </cell>
        </row>
        <row r="20">
          <cell r="K20">
            <v>20</v>
          </cell>
        </row>
      </sheetData>
      <sheetData sheetId="21"/>
      <sheetData sheetId="22"/>
      <sheetData sheetId="23">
        <row r="15">
          <cell r="B15">
            <v>80</v>
          </cell>
        </row>
      </sheetData>
      <sheetData sheetId="24">
        <row r="18">
          <cell r="K18">
            <v>20</v>
          </cell>
        </row>
      </sheetData>
      <sheetData sheetId="25">
        <row r="15">
          <cell r="B15">
            <v>80</v>
          </cell>
        </row>
      </sheetData>
      <sheetData sheetId="26">
        <row r="18">
          <cell r="K18">
            <v>20</v>
          </cell>
        </row>
      </sheetData>
      <sheetData sheetId="27">
        <row r="28">
          <cell r="C28">
            <v>64.444444444444429</v>
          </cell>
        </row>
        <row r="29">
          <cell r="C29">
            <v>64.444444444444429</v>
          </cell>
        </row>
        <row r="30">
          <cell r="C30">
            <v>80</v>
          </cell>
        </row>
        <row r="31">
          <cell r="C31">
            <v>64.444444444444429</v>
          </cell>
        </row>
      </sheetData>
      <sheetData sheetId="28">
        <row r="19">
          <cell r="K19">
            <v>16.384473476549143</v>
          </cell>
        </row>
        <row r="20">
          <cell r="K20">
            <v>7.2545906666989008</v>
          </cell>
        </row>
        <row r="21">
          <cell r="K21">
            <v>20</v>
          </cell>
        </row>
      </sheetData>
      <sheetData sheetId="29">
        <row r="28">
          <cell r="C28">
            <v>80</v>
          </cell>
        </row>
        <row r="29">
          <cell r="C29">
            <v>48.888888888888893</v>
          </cell>
        </row>
        <row r="30">
          <cell r="C30">
            <v>48.888888888888893</v>
          </cell>
        </row>
        <row r="31">
          <cell r="C31">
            <v>80</v>
          </cell>
        </row>
      </sheetData>
      <sheetData sheetId="30">
        <row r="18">
          <cell r="K18">
            <v>20</v>
          </cell>
        </row>
        <row r="19">
          <cell r="K19">
            <v>6.3217083450314258</v>
          </cell>
        </row>
      </sheetData>
      <sheetData sheetId="31">
        <row r="28">
          <cell r="C28">
            <v>80</v>
          </cell>
        </row>
        <row r="29">
          <cell r="C29">
            <v>48.888888888888893</v>
          </cell>
        </row>
        <row r="30">
          <cell r="C30">
            <v>80</v>
          </cell>
        </row>
        <row r="31">
          <cell r="C31">
            <v>48.888888888888893</v>
          </cell>
        </row>
      </sheetData>
      <sheetData sheetId="32">
        <row r="18">
          <cell r="K18">
            <v>20</v>
          </cell>
        </row>
        <row r="19">
          <cell r="K19">
            <v>2.8143901789211672</v>
          </cell>
        </row>
      </sheetData>
      <sheetData sheetId="33">
        <row r="15">
          <cell r="B15">
            <v>80</v>
          </cell>
        </row>
      </sheetData>
      <sheetData sheetId="34">
        <row r="18">
          <cell r="K18">
            <v>20</v>
          </cell>
        </row>
      </sheetData>
      <sheetData sheetId="35">
        <row r="15">
          <cell r="B15">
            <v>80</v>
          </cell>
        </row>
      </sheetData>
      <sheetData sheetId="36">
        <row r="18">
          <cell r="K18">
            <v>20</v>
          </cell>
        </row>
      </sheetData>
      <sheetData sheetId="37"/>
      <sheetData sheetId="38"/>
      <sheetData sheetId="39">
        <row r="19">
          <cell r="B19">
            <v>80</v>
          </cell>
        </row>
        <row r="20">
          <cell r="B20">
            <v>64.444444444444429</v>
          </cell>
        </row>
      </sheetData>
      <sheetData sheetId="40">
        <row r="18">
          <cell r="K18">
            <v>20</v>
          </cell>
        </row>
        <row r="19">
          <cell r="K19">
            <v>18.885185895442458</v>
          </cell>
        </row>
      </sheetData>
      <sheetData sheetId="41">
        <row r="19">
          <cell r="B19">
            <v>80</v>
          </cell>
        </row>
        <row r="20">
          <cell r="B20">
            <v>64.444444444444429</v>
          </cell>
        </row>
      </sheetData>
      <sheetData sheetId="42">
        <row r="18">
          <cell r="K18">
            <v>6.324555320336759</v>
          </cell>
        </row>
        <row r="19">
          <cell r="K19">
            <v>20</v>
          </cell>
        </row>
      </sheetData>
      <sheetData sheetId="43">
        <row r="32">
          <cell r="C32">
            <v>80</v>
          </cell>
        </row>
        <row r="33">
          <cell r="C33">
            <v>56.999999999999986</v>
          </cell>
        </row>
        <row r="34">
          <cell r="C34">
            <v>43</v>
          </cell>
        </row>
        <row r="35">
          <cell r="C35">
            <v>56.999999999999986</v>
          </cell>
        </row>
        <row r="36">
          <cell r="C36">
            <v>43</v>
          </cell>
        </row>
      </sheetData>
      <sheetData sheetId="44">
        <row r="18">
          <cell r="K18">
            <v>10.127393670836666</v>
          </cell>
        </row>
        <row r="19">
          <cell r="K19">
            <v>20</v>
          </cell>
        </row>
        <row r="20">
          <cell r="K20">
            <v>18.67399123695705</v>
          </cell>
        </row>
      </sheetData>
      <sheetData sheetId="45">
        <row r="44">
          <cell r="C44">
            <v>66.000000000000014</v>
          </cell>
        </row>
        <row r="45">
          <cell r="C45">
            <v>58.999999999999986</v>
          </cell>
        </row>
        <row r="46">
          <cell r="C46">
            <v>66.000000000000014</v>
          </cell>
        </row>
        <row r="47">
          <cell r="C47">
            <v>58.999999999999986</v>
          </cell>
        </row>
        <row r="48">
          <cell r="C48">
            <v>80</v>
          </cell>
        </row>
        <row r="49">
          <cell r="C49">
            <v>80</v>
          </cell>
        </row>
        <row r="50">
          <cell r="C50">
            <v>45</v>
          </cell>
        </row>
        <row r="51">
          <cell r="C51">
            <v>45</v>
          </cell>
        </row>
      </sheetData>
      <sheetData sheetId="46">
        <row r="18">
          <cell r="K18">
            <v>6.2622429108514943</v>
          </cell>
        </row>
        <row r="19">
          <cell r="K19">
            <v>12.524485821702989</v>
          </cell>
        </row>
        <row r="20">
          <cell r="K20">
            <v>16.56833739159028</v>
          </cell>
        </row>
        <row r="21">
          <cell r="K21">
            <v>20</v>
          </cell>
        </row>
        <row r="22">
          <cell r="K22">
            <v>16.56833739159028</v>
          </cell>
        </row>
        <row r="23">
          <cell r="K23">
            <v>14.002800840280099</v>
          </cell>
        </row>
      </sheetData>
      <sheetData sheetId="47"/>
      <sheetData sheetId="48"/>
      <sheetData sheetId="49">
        <row r="32">
          <cell r="C32">
            <v>58.999999999999986</v>
          </cell>
        </row>
        <row r="33">
          <cell r="C33">
            <v>73</v>
          </cell>
        </row>
        <row r="34">
          <cell r="C34">
            <v>66.000000000000014</v>
          </cell>
        </row>
        <row r="35">
          <cell r="C35">
            <v>80</v>
          </cell>
        </row>
        <row r="36">
          <cell r="C36">
            <v>58.999999999999986</v>
          </cell>
        </row>
      </sheetData>
      <sheetData sheetId="50">
        <row r="18">
          <cell r="K18">
            <v>19.727878476642875</v>
          </cell>
        </row>
        <row r="19">
          <cell r="K19">
            <v>15.768596914394401</v>
          </cell>
        </row>
        <row r="20">
          <cell r="K20">
            <v>20</v>
          </cell>
        </row>
        <row r="21">
          <cell r="K21">
            <v>18.306696456082271</v>
          </cell>
        </row>
        <row r="22">
          <cell r="K22">
            <v>19.590400296670403</v>
          </cell>
        </row>
      </sheetData>
      <sheetData sheetId="51">
        <row r="28">
          <cell r="C28">
            <v>73</v>
          </cell>
        </row>
        <row r="29">
          <cell r="C29">
            <v>80</v>
          </cell>
        </row>
        <row r="30">
          <cell r="C30">
            <v>80</v>
          </cell>
        </row>
        <row r="31">
          <cell r="C31">
            <v>66.000000000000014</v>
          </cell>
        </row>
      </sheetData>
      <sheetData sheetId="52">
        <row r="18">
          <cell r="K18">
            <v>18.326970906165041</v>
          </cell>
        </row>
        <row r="19">
          <cell r="K19">
            <v>17.474081133220761</v>
          </cell>
        </row>
        <row r="20">
          <cell r="K20">
            <v>17.90560490524966</v>
          </cell>
        </row>
        <row r="21">
          <cell r="K21">
            <v>20</v>
          </cell>
        </row>
      </sheetData>
      <sheetData sheetId="53">
        <row r="19">
          <cell r="B19">
            <v>80</v>
          </cell>
        </row>
        <row r="20">
          <cell r="B20">
            <v>66.000000000000014</v>
          </cell>
        </row>
      </sheetData>
      <sheetData sheetId="54">
        <row r="18">
          <cell r="K18">
            <v>12.650217444774221</v>
          </cell>
        </row>
        <row r="19">
          <cell r="K19">
            <v>20</v>
          </cell>
        </row>
      </sheetData>
      <sheetData sheetId="55">
        <row r="36">
          <cell r="C36">
            <v>80</v>
          </cell>
        </row>
        <row r="37">
          <cell r="C37">
            <v>58.999999999999986</v>
          </cell>
        </row>
        <row r="38">
          <cell r="C38">
            <v>80</v>
          </cell>
        </row>
        <row r="39">
          <cell r="C39">
            <v>80</v>
          </cell>
        </row>
        <row r="40">
          <cell r="C40">
            <v>58.999999999999986</v>
          </cell>
        </row>
        <row r="41">
          <cell r="C41">
            <v>45</v>
          </cell>
        </row>
      </sheetData>
      <sheetData sheetId="56">
        <row r="18">
          <cell r="K18">
            <v>17.013926184468012</v>
          </cell>
        </row>
        <row r="19">
          <cell r="K19">
            <v>20</v>
          </cell>
        </row>
        <row r="20">
          <cell r="K20">
            <v>17.77046633277277</v>
          </cell>
        </row>
        <row r="21">
          <cell r="K21">
            <v>12.565617248750865</v>
          </cell>
        </row>
        <row r="22">
          <cell r="K22">
            <v>16.622749155109219</v>
          </cell>
        </row>
      </sheetData>
      <sheetData sheetId="57">
        <row r="23">
          <cell r="B23">
            <v>73</v>
          </cell>
        </row>
        <row r="24">
          <cell r="B24">
            <v>80</v>
          </cell>
        </row>
        <row r="25">
          <cell r="B25">
            <v>58.999999999999986</v>
          </cell>
        </row>
      </sheetData>
      <sheetData sheetId="58">
        <row r="18">
          <cell r="K18">
            <v>18.326970906165041</v>
          </cell>
        </row>
        <row r="19">
          <cell r="K19">
            <v>14.619865184579069</v>
          </cell>
        </row>
        <row r="20">
          <cell r="K20">
            <v>20</v>
          </cell>
        </row>
      </sheetData>
      <sheetData sheetId="59"/>
      <sheetData sheetId="60"/>
      <sheetData sheetId="61">
        <row r="40">
          <cell r="C40">
            <v>58.999999999999986</v>
          </cell>
        </row>
        <row r="41">
          <cell r="C41">
            <v>58.999999999999986</v>
          </cell>
        </row>
        <row r="42">
          <cell r="C42">
            <v>80</v>
          </cell>
        </row>
        <row r="43">
          <cell r="C43">
            <v>80</v>
          </cell>
        </row>
        <row r="44">
          <cell r="C44">
            <v>58.999999999999986</v>
          </cell>
        </row>
        <row r="45">
          <cell r="C45">
            <v>80</v>
          </cell>
        </row>
        <row r="46">
          <cell r="C46">
            <v>80</v>
          </cell>
        </row>
      </sheetData>
      <sheetData sheetId="62">
        <row r="18">
          <cell r="K18">
            <v>8.5634883857767523</v>
          </cell>
        </row>
        <row r="19">
          <cell r="K19">
            <v>2.5819888974716108</v>
          </cell>
        </row>
        <row r="20">
          <cell r="K20">
            <v>4.4721359549995796</v>
          </cell>
        </row>
        <row r="21">
          <cell r="K21">
            <v>20</v>
          </cell>
        </row>
        <row r="22">
          <cell r="K22">
            <v>10</v>
          </cell>
        </row>
        <row r="23">
          <cell r="K23">
            <v>12.909944487358056</v>
          </cell>
        </row>
        <row r="24">
          <cell r="K24">
            <v>8.1649658092772608</v>
          </cell>
        </row>
      </sheetData>
      <sheetData sheetId="63">
        <row r="19">
          <cell r="B19">
            <v>80</v>
          </cell>
        </row>
        <row r="20">
          <cell r="B20">
            <v>80</v>
          </cell>
        </row>
      </sheetData>
      <sheetData sheetId="64">
        <row r="18">
          <cell r="K18">
            <v>20</v>
          </cell>
        </row>
        <row r="19">
          <cell r="K19">
            <v>7.560909018737715</v>
          </cell>
        </row>
      </sheetData>
      <sheetData sheetId="65">
        <row r="15">
          <cell r="B15">
            <v>80</v>
          </cell>
        </row>
      </sheetData>
      <sheetData sheetId="66">
        <row r="18">
          <cell r="K18">
            <v>20</v>
          </cell>
        </row>
      </sheetData>
      <sheetData sheetId="67">
        <row r="48">
          <cell r="C48">
            <v>66.000000000000014</v>
          </cell>
        </row>
        <row r="49">
          <cell r="C49">
            <v>45</v>
          </cell>
        </row>
        <row r="50">
          <cell r="C50">
            <v>80</v>
          </cell>
        </row>
        <row r="51">
          <cell r="C51">
            <v>45</v>
          </cell>
        </row>
        <row r="52">
          <cell r="C52">
            <v>45</v>
          </cell>
        </row>
        <row r="53">
          <cell r="C53">
            <v>66.000000000000014</v>
          </cell>
        </row>
        <row r="54">
          <cell r="C54">
            <v>45</v>
          </cell>
        </row>
        <row r="55">
          <cell r="C55">
            <v>45</v>
          </cell>
        </row>
        <row r="56">
          <cell r="C56">
            <v>45</v>
          </cell>
        </row>
      </sheetData>
      <sheetData sheetId="68">
        <row r="18">
          <cell r="K18">
            <v>7.9282496717209199</v>
          </cell>
        </row>
        <row r="19">
          <cell r="K19">
            <v>20</v>
          </cell>
        </row>
        <row r="20">
          <cell r="K20">
            <v>5.3452248382484875</v>
          </cell>
        </row>
      </sheetData>
      <sheetData sheetId="69">
        <row r="19">
          <cell r="B19">
            <v>80</v>
          </cell>
        </row>
        <row r="20">
          <cell r="B20">
            <v>64.444444444444429</v>
          </cell>
        </row>
      </sheetData>
      <sheetData sheetId="70">
        <row r="18">
          <cell r="K18">
            <v>17.669044171975447</v>
          </cell>
        </row>
        <row r="19">
          <cell r="K19">
            <v>20</v>
          </cell>
        </row>
      </sheetData>
      <sheetData sheetId="71">
        <row r="15">
          <cell r="B15">
            <v>80</v>
          </cell>
        </row>
      </sheetData>
      <sheetData sheetId="72">
        <row r="18">
          <cell r="K18">
            <v>20</v>
          </cell>
        </row>
      </sheetData>
      <sheetData sheetId="73"/>
      <sheetData sheetId="74"/>
      <sheetData sheetId="75"/>
      <sheetData sheetId="76"/>
      <sheetData sheetId="77"/>
      <sheetData sheetId="78"/>
      <sheetData sheetId="79">
        <row r="19">
          <cell r="B19">
            <v>80</v>
          </cell>
        </row>
        <row r="20">
          <cell r="B20">
            <v>66.000000000000014</v>
          </cell>
        </row>
      </sheetData>
      <sheetData sheetId="80">
        <row r="18">
          <cell r="K18">
            <v>20</v>
          </cell>
        </row>
        <row r="19">
          <cell r="K19">
            <v>11.541230437002808</v>
          </cell>
        </row>
      </sheetData>
      <sheetData sheetId="81">
        <row r="23">
          <cell r="B23">
            <v>80</v>
          </cell>
        </row>
        <row r="24">
          <cell r="B24">
            <v>80</v>
          </cell>
        </row>
        <row r="25">
          <cell r="B25">
            <v>80</v>
          </cell>
        </row>
      </sheetData>
      <sheetData sheetId="82">
        <row r="18">
          <cell r="K18">
            <v>12.060453783110546</v>
          </cell>
        </row>
        <row r="19">
          <cell r="K19">
            <v>19.069251784911849</v>
          </cell>
        </row>
        <row r="20">
          <cell r="K20">
            <v>20</v>
          </cell>
        </row>
      </sheetData>
      <sheetData sheetId="83">
        <row r="23">
          <cell r="B23">
            <v>64.444444444444429</v>
          </cell>
        </row>
        <row r="24">
          <cell r="B24">
            <v>64.444444444444429</v>
          </cell>
        </row>
        <row r="25">
          <cell r="B25">
            <v>80</v>
          </cell>
        </row>
      </sheetData>
      <sheetData sheetId="84">
        <row r="18">
          <cell r="K18">
            <v>17.320508075688771</v>
          </cell>
        </row>
        <row r="19">
          <cell r="K19">
            <v>20</v>
          </cell>
        </row>
        <row r="20">
          <cell r="K20">
            <v>15.811388300841898</v>
          </cell>
        </row>
      </sheetData>
      <sheetData sheetId="85">
        <row r="28">
          <cell r="C28">
            <v>80</v>
          </cell>
        </row>
        <row r="29">
          <cell r="C29">
            <v>64.444444444444429</v>
          </cell>
        </row>
        <row r="30">
          <cell r="C30">
            <v>64.444444444444429</v>
          </cell>
        </row>
        <row r="31">
          <cell r="C31">
            <v>64.444444444444429</v>
          </cell>
        </row>
      </sheetData>
      <sheetData sheetId="86">
        <row r="18">
          <cell r="K18">
            <v>9.1287092917527684</v>
          </cell>
        </row>
        <row r="19">
          <cell r="K19">
            <v>12.24744871391589</v>
          </cell>
        </row>
        <row r="20">
          <cell r="K20">
            <v>20</v>
          </cell>
        </row>
        <row r="21">
          <cell r="K21">
            <v>12.909944487358056</v>
          </cell>
        </row>
      </sheetData>
      <sheetData sheetId="87">
        <row r="19">
          <cell r="B19">
            <v>72.222222222222229</v>
          </cell>
        </row>
        <row r="20">
          <cell r="B20">
            <v>80</v>
          </cell>
        </row>
      </sheetData>
      <sheetData sheetId="88">
        <row r="18">
          <cell r="K18">
            <v>10.2469507659596</v>
          </cell>
        </row>
        <row r="19">
          <cell r="K19">
            <v>20</v>
          </cell>
        </row>
      </sheetData>
      <sheetData sheetId="89">
        <row r="19">
          <cell r="B19">
            <v>80</v>
          </cell>
        </row>
        <row r="20">
          <cell r="B20">
            <v>45</v>
          </cell>
        </row>
      </sheetData>
      <sheetData sheetId="90">
        <row r="18">
          <cell r="K18">
            <v>20</v>
          </cell>
        </row>
      </sheetData>
      <sheetData sheetId="91">
        <row r="23">
          <cell r="B23">
            <v>48.888888888888893</v>
          </cell>
        </row>
        <row r="24">
          <cell r="B24">
            <v>80</v>
          </cell>
        </row>
        <row r="25">
          <cell r="B25">
            <v>48.888888888888893</v>
          </cell>
        </row>
      </sheetData>
      <sheetData sheetId="92">
        <row r="19">
          <cell r="K19">
            <v>20</v>
          </cell>
        </row>
      </sheetData>
      <sheetData sheetId="93">
        <row r="23">
          <cell r="B23">
            <v>66.000000000000014</v>
          </cell>
        </row>
        <row r="24">
          <cell r="B24">
            <v>80</v>
          </cell>
        </row>
        <row r="25">
          <cell r="B25">
            <v>66.000000000000014</v>
          </cell>
        </row>
      </sheetData>
      <sheetData sheetId="94">
        <row r="18">
          <cell r="K18">
            <v>9.4276189995141397</v>
          </cell>
        </row>
        <row r="19">
          <cell r="K19">
            <v>20</v>
          </cell>
        </row>
        <row r="20">
          <cell r="K20">
            <v>19.245778757951054</v>
          </cell>
        </row>
      </sheetData>
      <sheetData sheetId="95">
        <row r="36">
          <cell r="C36">
            <v>45</v>
          </cell>
        </row>
        <row r="37">
          <cell r="C37">
            <v>45</v>
          </cell>
        </row>
        <row r="38">
          <cell r="C38">
            <v>45</v>
          </cell>
        </row>
        <row r="39">
          <cell r="C39">
            <v>80</v>
          </cell>
        </row>
        <row r="40">
          <cell r="C40">
            <v>58.999999999999986</v>
          </cell>
        </row>
      </sheetData>
      <sheetData sheetId="96">
        <row r="19">
          <cell r="K19">
            <v>7.5592894601845444</v>
          </cell>
        </row>
        <row r="20">
          <cell r="K20">
            <v>20</v>
          </cell>
        </row>
      </sheetData>
      <sheetData sheetId="97">
        <row r="23">
          <cell r="B23">
            <v>80</v>
          </cell>
        </row>
        <row r="24">
          <cell r="B24">
            <v>56.666666666666664</v>
          </cell>
        </row>
        <row r="25">
          <cell r="B25">
            <v>56.666666666666664</v>
          </cell>
        </row>
      </sheetData>
      <sheetData sheetId="98">
        <row r="18">
          <cell r="K18">
            <v>4.3299973802227365</v>
          </cell>
        </row>
        <row r="19">
          <cell r="K19">
            <v>6.1143671707747451</v>
          </cell>
        </row>
        <row r="20">
          <cell r="K20">
            <v>25</v>
          </cell>
        </row>
      </sheetData>
      <sheetData sheetId="99">
        <row r="44">
          <cell r="C44">
            <v>66.000000000000014</v>
          </cell>
        </row>
        <row r="45">
          <cell r="C45">
            <v>66.000000000000014</v>
          </cell>
        </row>
        <row r="46">
          <cell r="C46">
            <v>80</v>
          </cell>
        </row>
        <row r="47">
          <cell r="C47">
            <v>45</v>
          </cell>
        </row>
        <row r="48">
          <cell r="C48">
            <v>45</v>
          </cell>
        </row>
        <row r="49">
          <cell r="C49">
            <v>66.000000000000014</v>
          </cell>
        </row>
        <row r="50">
          <cell r="C50">
            <v>45</v>
          </cell>
        </row>
        <row r="51">
          <cell r="C51">
            <v>45</v>
          </cell>
        </row>
      </sheetData>
      <sheetData sheetId="100">
        <row r="18">
          <cell r="K18">
            <v>20</v>
          </cell>
        </row>
        <row r="19">
          <cell r="K19">
            <v>5.8554004376911992</v>
          </cell>
        </row>
        <row r="20">
          <cell r="K20">
            <v>7.5592894601845444</v>
          </cell>
        </row>
        <row r="21">
          <cell r="K21">
            <v>3.3806170189140659</v>
          </cell>
        </row>
      </sheetData>
      <sheetData sheetId="101">
        <row r="32">
          <cell r="C32">
            <v>72.222222222222229</v>
          </cell>
        </row>
        <row r="33">
          <cell r="C33">
            <v>80</v>
          </cell>
        </row>
        <row r="34">
          <cell r="C34">
            <v>72.222222222222229</v>
          </cell>
        </row>
        <row r="35">
          <cell r="C35">
            <v>72.222222222222229</v>
          </cell>
        </row>
        <row r="36">
          <cell r="C36">
            <v>72.222222222222229</v>
          </cell>
        </row>
      </sheetData>
      <sheetData sheetId="102">
        <row r="18">
          <cell r="K18">
            <v>11.898861155004216</v>
          </cell>
        </row>
        <row r="19">
          <cell r="K19">
            <v>20</v>
          </cell>
        </row>
        <row r="20">
          <cell r="K20">
            <v>9.4053704824390323</v>
          </cell>
        </row>
        <row r="21">
          <cell r="K21">
            <v>17.346237985504299</v>
          </cell>
        </row>
        <row r="22">
          <cell r="K22">
            <v>13.303331198710545</v>
          </cell>
        </row>
      </sheetData>
      <sheetData sheetId="103">
        <row r="23">
          <cell r="B23">
            <v>72.222222222222229</v>
          </cell>
        </row>
        <row r="24">
          <cell r="B24">
            <v>72.222222222222229</v>
          </cell>
        </row>
        <row r="25">
          <cell r="B25">
            <v>80</v>
          </cell>
        </row>
      </sheetData>
      <sheetData sheetId="104">
        <row r="18">
          <cell r="K18">
            <v>17.888543819998318</v>
          </cell>
        </row>
        <row r="19">
          <cell r="K19">
            <v>14.139872700982847</v>
          </cell>
        </row>
        <row r="20">
          <cell r="K20">
            <v>20</v>
          </cell>
        </row>
      </sheetData>
      <sheetData sheetId="105"/>
      <sheetData sheetId="106"/>
      <sheetData sheetId="107"/>
      <sheetData sheetId="108"/>
      <sheetData sheetId="109">
        <row r="15">
          <cell r="B15">
            <v>80</v>
          </cell>
        </row>
      </sheetData>
      <sheetData sheetId="110"/>
      <sheetData sheetId="111"/>
      <sheetData sheetId="112"/>
      <sheetData sheetId="113"/>
      <sheetData sheetId="114"/>
      <sheetData sheetId="115">
        <row r="28">
          <cell r="C28">
            <v>45</v>
          </cell>
        </row>
        <row r="29">
          <cell r="C29">
            <v>80</v>
          </cell>
        </row>
        <row r="30">
          <cell r="C30">
            <v>80</v>
          </cell>
        </row>
        <row r="31">
          <cell r="C31">
            <v>45</v>
          </cell>
        </row>
      </sheetData>
      <sheetData sheetId="116">
        <row r="19">
          <cell r="K19">
            <v>14.142135623730951</v>
          </cell>
        </row>
        <row r="20">
          <cell r="K20">
            <v>20</v>
          </cell>
        </row>
      </sheetData>
      <sheetData sheetId="117">
        <row r="36">
          <cell r="C36">
            <v>72.222222222222229</v>
          </cell>
        </row>
        <row r="37">
          <cell r="C37">
            <v>80</v>
          </cell>
        </row>
        <row r="38">
          <cell r="C38">
            <v>72.222222222222229</v>
          </cell>
        </row>
        <row r="39">
          <cell r="C39">
            <v>80</v>
          </cell>
        </row>
        <row r="40">
          <cell r="C40">
            <v>72.222222222222229</v>
          </cell>
        </row>
        <row r="41">
          <cell r="C41">
            <v>56.666666666666664</v>
          </cell>
        </row>
      </sheetData>
      <sheetData sheetId="118">
        <row r="18">
          <cell r="K18">
            <v>11.782991633277703</v>
          </cell>
        </row>
        <row r="19">
          <cell r="K19">
            <v>13.134211036786695</v>
          </cell>
        </row>
        <row r="20">
          <cell r="K20">
            <v>12.523491249194173</v>
          </cell>
        </row>
        <row r="21">
          <cell r="K21">
            <v>12.523491249194173</v>
          </cell>
        </row>
        <row r="22">
          <cell r="K22">
            <v>16.802866813638474</v>
          </cell>
        </row>
        <row r="23">
          <cell r="K23">
            <v>20</v>
          </cell>
        </row>
      </sheetData>
      <sheetData sheetId="119">
        <row r="23">
          <cell r="B23">
            <v>73</v>
          </cell>
        </row>
        <row r="24">
          <cell r="B24">
            <v>80</v>
          </cell>
        </row>
        <row r="25">
          <cell r="B25">
            <v>66.000000000000014</v>
          </cell>
        </row>
      </sheetData>
      <sheetData sheetId="120">
        <row r="18">
          <cell r="K18">
            <v>16.802866813638474</v>
          </cell>
        </row>
        <row r="19">
          <cell r="K19">
            <v>8.8554455864355859</v>
          </cell>
        </row>
        <row r="20">
          <cell r="K20">
            <v>20</v>
          </cell>
        </row>
      </sheetData>
      <sheetData sheetId="121">
        <row r="32">
          <cell r="C32">
            <v>73</v>
          </cell>
        </row>
        <row r="33">
          <cell r="C33">
            <v>73</v>
          </cell>
        </row>
        <row r="34">
          <cell r="C34">
            <v>80</v>
          </cell>
        </row>
        <row r="35">
          <cell r="C35">
            <v>58.999999999999986</v>
          </cell>
        </row>
        <row r="36">
          <cell r="C36">
            <v>66.000000000000014</v>
          </cell>
        </row>
      </sheetData>
      <sheetData sheetId="122">
        <row r="18">
          <cell r="K18">
            <v>11.766741826970131</v>
          </cell>
        </row>
        <row r="19">
          <cell r="K19">
            <v>12.402614760213808</v>
          </cell>
        </row>
        <row r="20">
          <cell r="K20">
            <v>18.604852406198251</v>
          </cell>
        </row>
        <row r="21">
          <cell r="K21">
            <v>20</v>
          </cell>
        </row>
        <row r="22">
          <cell r="K22">
            <v>17.759596102417724</v>
          </cell>
        </row>
      </sheetData>
      <sheetData sheetId="123">
        <row r="15">
          <cell r="B15">
            <v>80</v>
          </cell>
        </row>
      </sheetData>
      <sheetData sheetId="124"/>
      <sheetData sheetId="125">
        <row r="28">
          <cell r="C28">
            <v>58.999999999999986</v>
          </cell>
        </row>
        <row r="29">
          <cell r="C29">
            <v>73</v>
          </cell>
        </row>
        <row r="30">
          <cell r="C30">
            <v>80</v>
          </cell>
        </row>
        <row r="31">
          <cell r="C31">
            <v>73</v>
          </cell>
        </row>
      </sheetData>
      <sheetData sheetId="126">
        <row r="18">
          <cell r="K18">
            <v>17.916472867168917</v>
          </cell>
        </row>
        <row r="19">
          <cell r="K19">
            <v>22.360679774997898</v>
          </cell>
        </row>
        <row r="20">
          <cell r="K20">
            <v>22.360679774997898</v>
          </cell>
        </row>
        <row r="21">
          <cell r="K21">
            <v>25</v>
          </cell>
        </row>
      </sheetData>
      <sheetData sheetId="127">
        <row r="29">
          <cell r="C29">
            <v>80</v>
          </cell>
        </row>
      </sheetData>
      <sheetData sheetId="128">
        <row r="19">
          <cell r="K19">
            <v>20</v>
          </cell>
        </row>
      </sheetData>
      <sheetData sheetId="129">
        <row r="28">
          <cell r="C28">
            <v>80</v>
          </cell>
        </row>
        <row r="29">
          <cell r="C29">
            <v>71.75</v>
          </cell>
        </row>
        <row r="30">
          <cell r="C30">
            <v>64.750000000000014</v>
          </cell>
        </row>
        <row r="31">
          <cell r="C31">
            <v>71.75</v>
          </cell>
        </row>
      </sheetData>
      <sheetData sheetId="130">
        <row r="18">
          <cell r="K18">
            <v>16.024055989991123</v>
          </cell>
        </row>
        <row r="19">
          <cell r="K19">
            <v>19.116795020396381</v>
          </cell>
        </row>
        <row r="20">
          <cell r="K20">
            <v>18.0534186769688</v>
          </cell>
        </row>
        <row r="21">
          <cell r="K21">
            <v>20</v>
          </cell>
        </row>
      </sheetData>
      <sheetData sheetId="131">
        <row r="19">
          <cell r="B19">
            <v>80</v>
          </cell>
        </row>
        <row r="20">
          <cell r="B20">
            <v>73</v>
          </cell>
        </row>
      </sheetData>
      <sheetData sheetId="132">
        <row r="18">
          <cell r="K18">
            <v>10.952771405993149</v>
          </cell>
        </row>
        <row r="19">
          <cell r="K19">
            <v>20</v>
          </cell>
        </row>
      </sheetData>
      <sheetData sheetId="133">
        <row r="15">
          <cell r="B15">
            <v>80</v>
          </cell>
        </row>
      </sheetData>
      <sheetData sheetId="134">
        <row r="18">
          <cell r="K18">
            <v>20</v>
          </cell>
        </row>
      </sheetData>
      <sheetData sheetId="135">
        <row r="19">
          <cell r="B19">
            <v>73</v>
          </cell>
        </row>
        <row r="20">
          <cell r="B20">
            <v>80</v>
          </cell>
        </row>
      </sheetData>
      <sheetData sheetId="136">
        <row r="18">
          <cell r="K18">
            <v>20</v>
          </cell>
        </row>
        <row r="19">
          <cell r="K19">
            <v>19.836763690920876</v>
          </cell>
        </row>
      </sheetData>
      <sheetData sheetId="137">
        <row r="15">
          <cell r="B15">
            <v>80</v>
          </cell>
        </row>
      </sheetData>
      <sheetData sheetId="138">
        <row r="18">
          <cell r="K18">
            <v>20</v>
          </cell>
        </row>
      </sheetData>
      <sheetData sheetId="139">
        <row r="15">
          <cell r="B15">
            <v>80</v>
          </cell>
        </row>
      </sheetData>
      <sheetData sheetId="140">
        <row r="18">
          <cell r="K18">
            <v>20</v>
          </cell>
        </row>
      </sheetData>
      <sheetData sheetId="141"/>
      <sheetData sheetId="142"/>
      <sheetData sheetId="143">
        <row r="15">
          <cell r="B15">
            <v>80</v>
          </cell>
        </row>
      </sheetData>
      <sheetData sheetId="144">
        <row r="18">
          <cell r="K18">
            <v>20</v>
          </cell>
        </row>
      </sheetData>
      <sheetData sheetId="145">
        <row r="28">
          <cell r="C28">
            <v>66.000000000000014</v>
          </cell>
        </row>
        <row r="29">
          <cell r="C29">
            <v>80</v>
          </cell>
        </row>
        <row r="30">
          <cell r="C30">
            <v>80</v>
          </cell>
        </row>
        <row r="31">
          <cell r="C31">
            <v>73</v>
          </cell>
        </row>
      </sheetData>
      <sheetData sheetId="146">
        <row r="18">
          <cell r="K18">
            <v>20</v>
          </cell>
        </row>
        <row r="19">
          <cell r="K19">
            <v>2.2172852104174492</v>
          </cell>
        </row>
        <row r="20">
          <cell r="K20">
            <v>3.1138628788043805</v>
          </cell>
        </row>
        <row r="21">
          <cell r="K21">
            <v>9.8745978046026277</v>
          </cell>
        </row>
      </sheetData>
      <sheetData sheetId="147">
        <row r="19">
          <cell r="B19">
            <v>80</v>
          </cell>
        </row>
        <row r="20">
          <cell r="B20">
            <v>80</v>
          </cell>
        </row>
      </sheetData>
      <sheetData sheetId="148">
        <row r="18">
          <cell r="K18">
            <v>0.72595400864062776</v>
          </cell>
        </row>
        <row r="19">
          <cell r="K19">
            <v>20</v>
          </cell>
        </row>
      </sheetData>
      <sheetData sheetId="149">
        <row r="19">
          <cell r="B19">
            <v>80</v>
          </cell>
        </row>
        <row r="20">
          <cell r="B20">
            <v>64.750000000000014</v>
          </cell>
        </row>
      </sheetData>
      <sheetData sheetId="150">
        <row r="18">
          <cell r="K18">
            <v>20</v>
          </cell>
        </row>
        <row r="19">
          <cell r="K19">
            <v>14.163354143726005</v>
          </cell>
        </row>
      </sheetData>
      <sheetData sheetId="151"/>
      <sheetData sheetId="152"/>
      <sheetData sheetId="153">
        <row r="28">
          <cell r="C28">
            <v>80</v>
          </cell>
        </row>
      </sheetData>
      <sheetData sheetId="154">
        <row r="18">
          <cell r="K18">
            <v>20</v>
          </cell>
        </row>
      </sheetData>
      <sheetData sheetId="155">
        <row r="19">
          <cell r="B19">
            <v>80</v>
          </cell>
        </row>
      </sheetData>
      <sheetData sheetId="156">
        <row r="18">
          <cell r="K18">
            <v>20</v>
          </cell>
        </row>
      </sheetData>
      <sheetData sheetId="157">
        <row r="15">
          <cell r="B15">
            <v>80</v>
          </cell>
        </row>
      </sheetData>
      <sheetData sheetId="158">
        <row r="18">
          <cell r="K18">
            <v>20</v>
          </cell>
        </row>
      </sheetData>
      <sheetData sheetId="159">
        <row r="28">
          <cell r="C28">
            <v>73</v>
          </cell>
        </row>
        <row r="29">
          <cell r="C29">
            <v>73</v>
          </cell>
        </row>
        <row r="30">
          <cell r="C30">
            <v>73</v>
          </cell>
        </row>
        <row r="31">
          <cell r="C31">
            <v>80</v>
          </cell>
        </row>
      </sheetData>
      <sheetData sheetId="160">
        <row r="18">
          <cell r="K18">
            <v>20</v>
          </cell>
        </row>
        <row r="19">
          <cell r="K19">
            <v>14.770978917519928</v>
          </cell>
        </row>
        <row r="20">
          <cell r="K20">
            <v>19.540168418367891</v>
          </cell>
        </row>
        <row r="21">
          <cell r="K21">
            <v>13.48399724926484</v>
          </cell>
        </row>
      </sheetData>
      <sheetData sheetId="161">
        <row r="28">
          <cell r="C28">
            <v>80</v>
          </cell>
        </row>
        <row r="29">
          <cell r="C29">
            <v>66.000000000000014</v>
          </cell>
        </row>
        <row r="30">
          <cell r="C30">
            <v>80</v>
          </cell>
        </row>
        <row r="31">
          <cell r="C31">
            <v>66.000000000000014</v>
          </cell>
        </row>
      </sheetData>
      <sheetData sheetId="162">
        <row r="19">
          <cell r="K19">
            <v>20</v>
          </cell>
        </row>
        <row r="20">
          <cell r="K20">
            <v>3.1622776601683795</v>
          </cell>
        </row>
        <row r="21">
          <cell r="K21">
            <v>4.4721359549995796</v>
          </cell>
        </row>
      </sheetData>
      <sheetData sheetId="163">
        <row r="20">
          <cell r="B20">
            <v>80</v>
          </cell>
        </row>
      </sheetData>
      <sheetData sheetId="164">
        <row r="19">
          <cell r="K19">
            <v>20</v>
          </cell>
        </row>
      </sheetData>
      <sheetData sheetId="165">
        <row r="15">
          <cell r="B15">
            <v>80</v>
          </cell>
        </row>
      </sheetData>
      <sheetData sheetId="166">
        <row r="18">
          <cell r="K18">
            <v>20</v>
          </cell>
        </row>
      </sheetData>
      <sheetData sheetId="167">
        <row r="19">
          <cell r="B19">
            <v>80</v>
          </cell>
        </row>
      </sheetData>
      <sheetData sheetId="168">
        <row r="18">
          <cell r="K18">
            <v>20</v>
          </cell>
        </row>
      </sheetData>
      <sheetData sheetId="169">
        <row r="15">
          <cell r="B15">
            <v>80</v>
          </cell>
        </row>
      </sheetData>
      <sheetData sheetId="170">
        <row r="18">
          <cell r="K18">
            <v>20</v>
          </cell>
        </row>
      </sheetData>
      <sheetData sheetId="171"/>
      <sheetData sheetId="172"/>
      <sheetData sheetId="173">
        <row r="15">
          <cell r="B15">
            <v>80</v>
          </cell>
        </row>
      </sheetData>
      <sheetData sheetId="174">
        <row r="18">
          <cell r="K18">
            <v>20</v>
          </cell>
        </row>
      </sheetData>
      <sheetData sheetId="175">
        <row r="19">
          <cell r="B19">
            <v>80</v>
          </cell>
        </row>
      </sheetData>
      <sheetData sheetId="176">
        <row r="18">
          <cell r="K18">
            <v>20</v>
          </cell>
        </row>
      </sheetData>
      <sheetData sheetId="177">
        <row r="19">
          <cell r="B19">
            <v>80</v>
          </cell>
        </row>
        <row r="20">
          <cell r="B20">
            <v>80</v>
          </cell>
        </row>
      </sheetData>
      <sheetData sheetId="178">
        <row r="18">
          <cell r="K18">
            <v>20</v>
          </cell>
        </row>
        <row r="19">
          <cell r="K19">
            <v>17.319425645410821</v>
          </cell>
        </row>
      </sheetData>
      <sheetData sheetId="179">
        <row r="15">
          <cell r="B15">
            <v>80</v>
          </cell>
        </row>
      </sheetData>
      <sheetData sheetId="180">
        <row r="18">
          <cell r="K18">
            <v>20</v>
          </cell>
        </row>
      </sheetData>
      <sheetData sheetId="181">
        <row r="15">
          <cell r="B15">
            <v>80</v>
          </cell>
        </row>
      </sheetData>
      <sheetData sheetId="182">
        <row r="18">
          <cell r="K18">
            <v>20</v>
          </cell>
        </row>
      </sheetData>
      <sheetData sheetId="183">
        <row r="19">
          <cell r="B19">
            <v>66.000000000000014</v>
          </cell>
        </row>
        <row r="20">
          <cell r="B20">
            <v>80</v>
          </cell>
        </row>
      </sheetData>
      <sheetData sheetId="184">
        <row r="18">
          <cell r="K18">
            <v>20</v>
          </cell>
        </row>
        <row r="19">
          <cell r="K19">
            <v>17.888543819998318</v>
          </cell>
        </row>
      </sheetData>
      <sheetData sheetId="185">
        <row r="15">
          <cell r="B15">
            <v>80</v>
          </cell>
        </row>
      </sheetData>
      <sheetData sheetId="186">
        <row r="18">
          <cell r="K18">
            <v>20</v>
          </cell>
        </row>
      </sheetData>
      <sheetData sheetId="187">
        <row r="20">
          <cell r="B20">
            <v>80</v>
          </cell>
        </row>
      </sheetData>
      <sheetData sheetId="188">
        <row r="19">
          <cell r="K19">
            <v>25</v>
          </cell>
        </row>
      </sheetData>
      <sheetData sheetId="189">
        <row r="23">
          <cell r="B23">
            <v>80</v>
          </cell>
        </row>
        <row r="24">
          <cell r="B24">
            <v>52</v>
          </cell>
        </row>
        <row r="25">
          <cell r="B25">
            <v>66.000000000000014</v>
          </cell>
        </row>
      </sheetData>
      <sheetData sheetId="190">
        <row r="18">
          <cell r="K18">
            <v>13.167975012417612</v>
          </cell>
        </row>
        <row r="19">
          <cell r="K19">
            <v>20</v>
          </cell>
        </row>
        <row r="20">
          <cell r="K20">
            <v>18.261678860913541</v>
          </cell>
        </row>
      </sheetData>
      <sheetData sheetId="191">
        <row r="23">
          <cell r="B23">
            <v>80</v>
          </cell>
        </row>
        <row r="25">
          <cell r="B25">
            <v>80</v>
          </cell>
        </row>
      </sheetData>
      <sheetData sheetId="192">
        <row r="18">
          <cell r="K18">
            <v>20</v>
          </cell>
        </row>
        <row r="19">
          <cell r="K19">
            <v>7.3063744629476668</v>
          </cell>
        </row>
      </sheetData>
      <sheetData sheetId="193">
        <row r="32">
          <cell r="C32">
            <v>80</v>
          </cell>
        </row>
      </sheetData>
      <sheetData sheetId="194">
        <row r="18">
          <cell r="K18">
            <v>20</v>
          </cell>
        </row>
      </sheetData>
      <sheetData sheetId="195">
        <row r="15">
          <cell r="B15">
            <v>80</v>
          </cell>
        </row>
      </sheetData>
      <sheetData sheetId="196">
        <row r="18">
          <cell r="K18">
            <v>20</v>
          </cell>
        </row>
      </sheetData>
      <sheetData sheetId="197">
        <row r="15">
          <cell r="B15">
            <v>80</v>
          </cell>
        </row>
      </sheetData>
      <sheetData sheetId="198">
        <row r="18">
          <cell r="K18">
            <v>20</v>
          </cell>
        </row>
      </sheetData>
      <sheetData sheetId="199">
        <row r="23">
          <cell r="B23">
            <v>80</v>
          </cell>
        </row>
        <row r="24">
          <cell r="B24">
            <v>80</v>
          </cell>
        </row>
        <row r="25">
          <cell r="B25">
            <v>80</v>
          </cell>
        </row>
      </sheetData>
      <sheetData sheetId="200">
        <row r="18">
          <cell r="K18">
            <v>20</v>
          </cell>
        </row>
        <row r="19">
          <cell r="K19">
            <v>5.3477057967660375</v>
          </cell>
        </row>
        <row r="20">
          <cell r="K20">
            <v>20</v>
          </cell>
        </row>
      </sheetData>
      <sheetData sheetId="201">
        <row r="30">
          <cell r="C30">
            <v>80</v>
          </cell>
        </row>
        <row r="31">
          <cell r="C31">
            <v>80</v>
          </cell>
        </row>
      </sheetData>
      <sheetData sheetId="202">
        <row r="20">
          <cell r="K20">
            <v>20</v>
          </cell>
        </row>
        <row r="21">
          <cell r="K21">
            <v>14.142135623730951</v>
          </cell>
        </row>
      </sheetData>
      <sheetData sheetId="203">
        <row r="19">
          <cell r="B19">
            <v>66.000000000000014</v>
          </cell>
        </row>
        <row r="20">
          <cell r="B20">
            <v>80</v>
          </cell>
        </row>
      </sheetData>
      <sheetData sheetId="204">
        <row r="18">
          <cell r="K18">
            <v>20</v>
          </cell>
        </row>
        <row r="19">
          <cell r="K19">
            <v>20</v>
          </cell>
        </row>
      </sheetData>
      <sheetData sheetId="205">
        <row r="15">
          <cell r="B15">
            <v>80</v>
          </cell>
        </row>
      </sheetData>
      <sheetData sheetId="206">
        <row r="18">
          <cell r="K18">
            <v>20</v>
          </cell>
        </row>
      </sheetData>
      <sheetData sheetId="207">
        <row r="15">
          <cell r="B15">
            <v>80</v>
          </cell>
        </row>
      </sheetData>
      <sheetData sheetId="208"/>
      <sheetData sheetId="209">
        <row r="19">
          <cell r="B19">
            <v>80</v>
          </cell>
        </row>
        <row r="20">
          <cell r="B20">
            <v>80</v>
          </cell>
        </row>
      </sheetData>
      <sheetData sheetId="210">
        <row r="18">
          <cell r="K18">
            <v>2.2627416997969521</v>
          </cell>
        </row>
        <row r="19">
          <cell r="K19">
            <v>20</v>
          </cell>
        </row>
      </sheetData>
      <sheetData sheetId="211">
        <row r="36">
          <cell r="C36">
            <v>80</v>
          </cell>
        </row>
        <row r="37">
          <cell r="C37">
            <v>80</v>
          </cell>
        </row>
        <row r="38">
          <cell r="C38">
            <v>80</v>
          </cell>
        </row>
        <row r="39">
          <cell r="C39">
            <v>80</v>
          </cell>
        </row>
        <row r="40">
          <cell r="C40">
            <v>80</v>
          </cell>
        </row>
        <row r="41">
          <cell r="C41">
            <v>80</v>
          </cell>
        </row>
      </sheetData>
      <sheetData sheetId="212">
        <row r="18">
          <cell r="K18">
            <v>13.530178963156951</v>
          </cell>
        </row>
        <row r="19">
          <cell r="K19">
            <v>20</v>
          </cell>
        </row>
        <row r="20">
          <cell r="K20">
            <v>9.3456705603221426</v>
          </cell>
        </row>
        <row r="21">
          <cell r="K21">
            <v>13.32121583337514</v>
          </cell>
        </row>
        <row r="22">
          <cell r="K22">
            <v>13.000175503553955</v>
          </cell>
        </row>
        <row r="23">
          <cell r="K23">
            <v>15.010559068730785</v>
          </cell>
        </row>
      </sheetData>
      <sheetData sheetId="213">
        <row r="28">
          <cell r="C28">
            <v>80</v>
          </cell>
        </row>
        <row r="29">
          <cell r="C29">
            <v>80</v>
          </cell>
        </row>
        <row r="30">
          <cell r="C30">
            <v>80</v>
          </cell>
        </row>
        <row r="31">
          <cell r="C31">
            <v>80</v>
          </cell>
        </row>
      </sheetData>
      <sheetData sheetId="214">
        <row r="18">
          <cell r="K18">
            <v>9.9014754297667427</v>
          </cell>
        </row>
        <row r="19">
          <cell r="K19">
            <v>20</v>
          </cell>
        </row>
        <row r="20">
          <cell r="K20">
            <v>9.4971615986763407</v>
          </cell>
        </row>
        <row r="21">
          <cell r="K21">
            <v>8.8561488554009529</v>
          </cell>
        </row>
      </sheetData>
      <sheetData sheetId="215">
        <row r="28">
          <cell r="C28">
            <v>80</v>
          </cell>
        </row>
        <row r="29">
          <cell r="C29">
            <v>80</v>
          </cell>
        </row>
        <row r="30">
          <cell r="C30">
            <v>80</v>
          </cell>
        </row>
        <row r="31">
          <cell r="C31">
            <v>80</v>
          </cell>
        </row>
      </sheetData>
      <sheetData sheetId="216">
        <row r="18">
          <cell r="K18">
            <v>9.7975670762874003</v>
          </cell>
        </row>
        <row r="19">
          <cell r="K19">
            <v>20</v>
          </cell>
        </row>
        <row r="20">
          <cell r="K20">
            <v>16.490792712918804</v>
          </cell>
        </row>
        <row r="21">
          <cell r="K21">
            <v>17.062963061066682</v>
          </cell>
        </row>
      </sheetData>
      <sheetData sheetId="217">
        <row r="19">
          <cell r="B19">
            <v>80</v>
          </cell>
        </row>
        <row r="20">
          <cell r="B20">
            <v>80</v>
          </cell>
        </row>
      </sheetData>
      <sheetData sheetId="218">
        <row r="18">
          <cell r="K18">
            <v>8.1685027233739582</v>
          </cell>
        </row>
        <row r="19">
          <cell r="K19">
            <v>20</v>
          </cell>
        </row>
      </sheetData>
      <sheetData sheetId="219"/>
      <sheetData sheetId="220"/>
      <sheetData sheetId="221">
        <row r="28">
          <cell r="C28">
            <v>80</v>
          </cell>
        </row>
        <row r="29">
          <cell r="C29">
            <v>66.000000000000014</v>
          </cell>
        </row>
        <row r="30">
          <cell r="C30">
            <v>80</v>
          </cell>
        </row>
        <row r="31">
          <cell r="C31">
            <v>80</v>
          </cell>
        </row>
      </sheetData>
      <sheetData sheetId="222">
        <row r="18">
          <cell r="K18">
            <v>16.56833739159028</v>
          </cell>
        </row>
        <row r="19">
          <cell r="K19">
            <v>20</v>
          </cell>
        </row>
        <row r="20">
          <cell r="K20">
            <v>14.002800840280099</v>
          </cell>
        </row>
        <row r="21">
          <cell r="K21">
            <v>8.8561488554009529</v>
          </cell>
        </row>
      </sheetData>
      <sheetData sheetId="223">
        <row r="48">
          <cell r="C48">
            <v>80</v>
          </cell>
        </row>
        <row r="49">
          <cell r="C49">
            <v>80</v>
          </cell>
        </row>
        <row r="50">
          <cell r="C50">
            <v>80</v>
          </cell>
        </row>
        <row r="51">
          <cell r="C51">
            <v>80</v>
          </cell>
        </row>
        <row r="52">
          <cell r="C52">
            <v>80</v>
          </cell>
        </row>
        <row r="53">
          <cell r="C53">
            <v>80</v>
          </cell>
        </row>
        <row r="54">
          <cell r="C54">
            <v>80</v>
          </cell>
        </row>
        <row r="55">
          <cell r="C55">
            <v>80</v>
          </cell>
        </row>
        <row r="56">
          <cell r="C56">
            <v>80</v>
          </cell>
        </row>
      </sheetData>
      <sheetData sheetId="224">
        <row r="19">
          <cell r="K19">
            <v>12.344267996967353</v>
          </cell>
        </row>
        <row r="20">
          <cell r="K20">
            <v>18.074976124597285</v>
          </cell>
        </row>
        <row r="21">
          <cell r="K21">
            <v>16.903085094570333</v>
          </cell>
        </row>
        <row r="22">
          <cell r="K22">
            <v>18.257418583505537</v>
          </cell>
        </row>
        <row r="23">
          <cell r="K23">
            <v>17.182493859684492</v>
          </cell>
        </row>
        <row r="24">
          <cell r="K24">
            <v>20</v>
          </cell>
        </row>
        <row r="25">
          <cell r="K25">
            <v>18.257418583505537</v>
          </cell>
        </row>
        <row r="26">
          <cell r="K26">
            <v>18.257418583505537</v>
          </cell>
        </row>
        <row r="27">
          <cell r="K27">
            <v>15.430334996209192</v>
          </cell>
        </row>
      </sheetData>
      <sheetData sheetId="225">
        <row r="36">
          <cell r="C36">
            <v>66.000000000000014</v>
          </cell>
        </row>
        <row r="37">
          <cell r="C37">
            <v>66.000000000000014</v>
          </cell>
        </row>
        <row r="38">
          <cell r="C38">
            <v>80</v>
          </cell>
        </row>
        <row r="39">
          <cell r="C39">
            <v>80</v>
          </cell>
        </row>
        <row r="40">
          <cell r="C40">
            <v>66.000000000000014</v>
          </cell>
        </row>
        <row r="41">
          <cell r="C41">
            <v>66.000000000000014</v>
          </cell>
        </row>
      </sheetData>
      <sheetData sheetId="226">
        <row r="18">
          <cell r="K18">
            <v>17.935766588370463</v>
          </cell>
        </row>
        <row r="19">
          <cell r="K19">
            <v>13.831489224526079</v>
          </cell>
        </row>
        <row r="20">
          <cell r="K20">
            <v>18.649248834068469</v>
          </cell>
        </row>
        <row r="21">
          <cell r="K21">
            <v>18.177311968807881</v>
          </cell>
        </row>
        <row r="22">
          <cell r="K22">
            <v>20</v>
          </cell>
        </row>
        <row r="23">
          <cell r="K23">
            <v>18.649248834068469</v>
          </cell>
        </row>
      </sheetData>
      <sheetData sheetId="227"/>
      <sheetData sheetId="228"/>
      <sheetData sheetId="229">
        <row r="28">
          <cell r="C28">
            <v>71</v>
          </cell>
        </row>
        <row r="29">
          <cell r="C29">
            <v>64.000000000000014</v>
          </cell>
        </row>
        <row r="30">
          <cell r="C30">
            <v>80</v>
          </cell>
        </row>
        <row r="31">
          <cell r="C31">
            <v>64.000000000000014</v>
          </cell>
        </row>
      </sheetData>
      <sheetData sheetId="230">
        <row r="18">
          <cell r="K18">
            <v>5</v>
          </cell>
        </row>
        <row r="19">
          <cell r="K19">
            <v>17.677669529663689</v>
          </cell>
        </row>
        <row r="20">
          <cell r="K20">
            <v>12.24744871391589</v>
          </cell>
        </row>
        <row r="21">
          <cell r="K21">
            <v>20</v>
          </cell>
        </row>
      </sheetData>
      <sheetData sheetId="231">
        <row r="23">
          <cell r="B23">
            <v>80</v>
          </cell>
        </row>
        <row r="24">
          <cell r="B24">
            <v>66.000000000000014</v>
          </cell>
        </row>
        <row r="25">
          <cell r="B25">
            <v>80</v>
          </cell>
        </row>
      </sheetData>
      <sheetData sheetId="232">
        <row r="18">
          <cell r="K18">
            <v>11.956269524913736</v>
          </cell>
        </row>
        <row r="19">
          <cell r="K19">
            <v>20</v>
          </cell>
        </row>
        <row r="20">
          <cell r="K20">
            <v>10.23532631438318</v>
          </cell>
        </row>
      </sheetData>
      <sheetData sheetId="233">
        <row r="15">
          <cell r="B15">
            <v>80</v>
          </cell>
        </row>
      </sheetData>
      <sheetData sheetId="234">
        <row r="18">
          <cell r="K18">
            <v>20</v>
          </cell>
        </row>
      </sheetData>
      <sheetData sheetId="235">
        <row r="32">
          <cell r="C32">
            <v>45</v>
          </cell>
        </row>
        <row r="33">
          <cell r="C33">
            <v>45</v>
          </cell>
        </row>
        <row r="34">
          <cell r="C34">
            <v>80</v>
          </cell>
        </row>
        <row r="35">
          <cell r="C35">
            <v>80</v>
          </cell>
        </row>
        <row r="36">
          <cell r="C36">
            <v>45</v>
          </cell>
        </row>
      </sheetData>
      <sheetData sheetId="236">
        <row r="20">
          <cell r="K20">
            <v>14.038236074096776</v>
          </cell>
        </row>
      </sheetData>
      <sheetData sheetId="237">
        <row r="19">
          <cell r="B19">
            <v>80</v>
          </cell>
        </row>
        <row r="20">
          <cell r="B20">
            <v>80</v>
          </cell>
        </row>
      </sheetData>
      <sheetData sheetId="238">
        <row r="18">
          <cell r="K18">
            <v>20</v>
          </cell>
        </row>
        <row r="19">
          <cell r="K19">
            <v>3.5335448571643746</v>
          </cell>
        </row>
      </sheetData>
      <sheetData sheetId="239">
        <row r="19">
          <cell r="B19">
            <v>80</v>
          </cell>
        </row>
      </sheetData>
      <sheetData sheetId="240">
        <row r="18">
          <cell r="K18">
            <v>20</v>
          </cell>
        </row>
      </sheetData>
      <sheetData sheetId="241"/>
      <sheetData sheetId="242"/>
      <sheetData sheetId="243"/>
      <sheetData sheetId="244"/>
      <sheetData sheetId="245">
        <row r="19">
          <cell r="B19">
            <v>66.000000000000014</v>
          </cell>
        </row>
        <row r="20">
          <cell r="B20">
            <v>80</v>
          </cell>
        </row>
      </sheetData>
      <sheetData sheetId="246">
        <row r="18">
          <cell r="K18">
            <v>6.324555320336759</v>
          </cell>
        </row>
        <row r="19">
          <cell r="K19">
            <v>20</v>
          </cell>
        </row>
      </sheetData>
      <sheetData sheetId="247"/>
      <sheetData sheetId="248"/>
      <sheetData sheetId="249">
        <row r="15">
          <cell r="B15">
            <v>80</v>
          </cell>
        </row>
      </sheetData>
      <sheetData sheetId="250"/>
      <sheetData sheetId="251">
        <row r="15">
          <cell r="B15">
            <v>80</v>
          </cell>
        </row>
      </sheetData>
      <sheetData sheetId="252">
        <row r="18">
          <cell r="K18">
            <v>20</v>
          </cell>
        </row>
      </sheetData>
      <sheetData sheetId="253">
        <row r="19">
          <cell r="B19">
            <v>58.999999999999986</v>
          </cell>
        </row>
        <row r="20">
          <cell r="B20">
            <v>80</v>
          </cell>
        </row>
      </sheetData>
      <sheetData sheetId="254">
        <row r="18">
          <cell r="K18">
            <v>5.552119123822278</v>
          </cell>
        </row>
        <row r="19">
          <cell r="K19">
            <v>20</v>
          </cell>
        </row>
      </sheetData>
      <sheetData sheetId="255">
        <row r="15">
          <cell r="B15">
            <v>80</v>
          </cell>
        </row>
      </sheetData>
      <sheetData sheetId="256">
        <row r="18">
          <cell r="K18">
            <v>20</v>
          </cell>
        </row>
      </sheetData>
      <sheetData sheetId="257">
        <row r="32">
          <cell r="C32">
            <v>80</v>
          </cell>
        </row>
        <row r="33">
          <cell r="C33">
            <v>66.000000000000014</v>
          </cell>
        </row>
        <row r="34">
          <cell r="C34">
            <v>66.000000000000014</v>
          </cell>
        </row>
        <row r="35">
          <cell r="C35">
            <v>66.000000000000014</v>
          </cell>
        </row>
        <row r="36">
          <cell r="C36">
            <v>66.000000000000014</v>
          </cell>
        </row>
      </sheetData>
      <sheetData sheetId="258">
        <row r="18">
          <cell r="K18">
            <v>8.0334628139213908</v>
          </cell>
        </row>
        <row r="19">
          <cell r="K19">
            <v>11.63984777506619</v>
          </cell>
        </row>
        <row r="20">
          <cell r="K20">
            <v>20</v>
          </cell>
        </row>
        <row r="21">
          <cell r="K21">
            <v>8.0334628139213908</v>
          </cell>
        </row>
        <row r="22">
          <cell r="K22">
            <v>15.02697886174027</v>
          </cell>
        </row>
      </sheetData>
      <sheetData sheetId="259">
        <row r="15">
          <cell r="B15">
            <v>80</v>
          </cell>
        </row>
      </sheetData>
      <sheetData sheetId="260">
        <row r="18">
          <cell r="K18">
            <v>20</v>
          </cell>
        </row>
      </sheetData>
      <sheetData sheetId="261">
        <row r="15">
          <cell r="B15">
            <v>80</v>
          </cell>
        </row>
      </sheetData>
      <sheetData sheetId="262">
        <row r="18">
          <cell r="K18">
            <v>20</v>
          </cell>
        </row>
      </sheetData>
      <sheetData sheetId="263">
        <row r="15">
          <cell r="B15">
            <v>80</v>
          </cell>
        </row>
      </sheetData>
      <sheetData sheetId="264">
        <row r="18">
          <cell r="K18">
            <v>20</v>
          </cell>
        </row>
      </sheetData>
      <sheetData sheetId="265">
        <row r="23">
          <cell r="B23">
            <v>66.000000000000014</v>
          </cell>
        </row>
        <row r="24">
          <cell r="B24">
            <v>66.000000000000014</v>
          </cell>
        </row>
        <row r="25">
          <cell r="B25">
            <v>80</v>
          </cell>
        </row>
      </sheetData>
      <sheetData sheetId="266">
        <row r="18">
          <cell r="K18">
            <v>12.232729778327844</v>
          </cell>
        </row>
        <row r="19">
          <cell r="K19">
            <v>20</v>
          </cell>
        </row>
        <row r="20">
          <cell r="K20">
            <v>4.9925760909313013</v>
          </cell>
        </row>
      </sheetData>
      <sheetData sheetId="267">
        <row r="19">
          <cell r="B19">
            <v>80</v>
          </cell>
        </row>
      </sheetData>
      <sheetData sheetId="268">
        <row r="18">
          <cell r="K18">
            <v>20</v>
          </cell>
        </row>
      </sheetData>
      <sheetData sheetId="269">
        <row r="25">
          <cell r="B25">
            <v>80</v>
          </cell>
        </row>
      </sheetData>
      <sheetData sheetId="270">
        <row r="19">
          <cell r="K19">
            <v>20</v>
          </cell>
        </row>
      </sheetData>
      <sheetData sheetId="271">
        <row r="23">
          <cell r="B23">
            <v>80</v>
          </cell>
        </row>
        <row r="24">
          <cell r="B24">
            <v>66.000000000000014</v>
          </cell>
        </row>
        <row r="25">
          <cell r="B25">
            <v>66.000000000000014</v>
          </cell>
        </row>
      </sheetData>
      <sheetData sheetId="272">
        <row r="18">
          <cell r="K18">
            <v>20</v>
          </cell>
        </row>
        <row r="19">
          <cell r="K19">
            <v>20</v>
          </cell>
        </row>
        <row r="20">
          <cell r="K20">
            <v>12.400304861740794</v>
          </cell>
        </row>
      </sheetData>
      <sheetData sheetId="273">
        <row r="15">
          <cell r="B15">
            <v>80</v>
          </cell>
        </row>
      </sheetData>
      <sheetData sheetId="274">
        <row r="18">
          <cell r="K18">
            <v>20</v>
          </cell>
        </row>
      </sheetData>
      <sheetData sheetId="275">
        <row r="19">
          <cell r="B19">
            <v>80</v>
          </cell>
        </row>
        <row r="20">
          <cell r="B20">
            <v>66.000000000000014</v>
          </cell>
        </row>
      </sheetData>
      <sheetData sheetId="276">
        <row r="18">
          <cell r="K18">
            <v>14.142135623730951</v>
          </cell>
        </row>
        <row r="19">
          <cell r="K19">
            <v>20</v>
          </cell>
        </row>
      </sheetData>
      <sheetData sheetId="277">
        <row r="15">
          <cell r="B15">
            <v>80</v>
          </cell>
        </row>
      </sheetData>
      <sheetData sheetId="278"/>
      <sheetData sheetId="279">
        <row r="23">
          <cell r="B23">
            <v>80</v>
          </cell>
        </row>
        <row r="24">
          <cell r="B24">
            <v>80</v>
          </cell>
        </row>
        <row r="25">
          <cell r="B25">
            <v>80</v>
          </cell>
        </row>
      </sheetData>
      <sheetData sheetId="280">
        <row r="18">
          <cell r="K18">
            <v>14.907119849998598</v>
          </cell>
        </row>
        <row r="19">
          <cell r="K19">
            <v>19.436506316151</v>
          </cell>
        </row>
        <row r="20">
          <cell r="K20">
            <v>20</v>
          </cell>
        </row>
      </sheetData>
      <sheetData sheetId="281"/>
      <sheetData sheetId="282"/>
      <sheetData sheetId="283">
        <row r="15">
          <cell r="B15">
            <v>80</v>
          </cell>
        </row>
      </sheetData>
      <sheetData sheetId="284">
        <row r="18">
          <cell r="K18">
            <v>20</v>
          </cell>
        </row>
      </sheetData>
      <sheetData sheetId="285">
        <row r="20">
          <cell r="B20">
            <v>80</v>
          </cell>
        </row>
      </sheetData>
      <sheetData sheetId="286">
        <row r="19">
          <cell r="K19">
            <v>20</v>
          </cell>
        </row>
      </sheetData>
      <sheetData sheetId="287">
        <row r="15">
          <cell r="B15">
            <v>80</v>
          </cell>
        </row>
      </sheetData>
      <sheetData sheetId="288">
        <row r="18">
          <cell r="K18">
            <v>20</v>
          </cell>
        </row>
      </sheetData>
      <sheetData sheetId="289">
        <row r="15">
          <cell r="B15">
            <v>80</v>
          </cell>
        </row>
      </sheetData>
      <sheetData sheetId="290">
        <row r="18">
          <cell r="K18">
            <v>20</v>
          </cell>
        </row>
      </sheetData>
      <sheetData sheetId="291"/>
      <sheetData sheetId="292"/>
      <sheetData sheetId="293">
        <row r="28">
          <cell r="C28">
            <v>80</v>
          </cell>
        </row>
        <row r="29">
          <cell r="C29">
            <v>80</v>
          </cell>
        </row>
        <row r="30">
          <cell r="C30">
            <v>80</v>
          </cell>
        </row>
        <row r="31">
          <cell r="C31">
            <v>80</v>
          </cell>
        </row>
      </sheetData>
      <sheetData sheetId="294">
        <row r="18">
          <cell r="K18">
            <v>16.329931618554522</v>
          </cell>
        </row>
        <row r="19">
          <cell r="K19">
            <v>15.634719199411434</v>
          </cell>
        </row>
        <row r="20">
          <cell r="K20">
            <v>12.560962454277849</v>
          </cell>
        </row>
        <row r="21">
          <cell r="K21">
            <v>20</v>
          </cell>
        </row>
      </sheetData>
      <sheetData sheetId="295">
        <row r="24">
          <cell r="B24">
            <v>80</v>
          </cell>
        </row>
        <row r="25">
          <cell r="B25">
            <v>80</v>
          </cell>
        </row>
      </sheetData>
      <sheetData sheetId="296">
        <row r="19">
          <cell r="K19">
            <v>19.755123763866795</v>
          </cell>
        </row>
        <row r="20">
          <cell r="K20">
            <v>20</v>
          </cell>
        </row>
      </sheetData>
      <sheetData sheetId="297">
        <row r="19">
          <cell r="B19">
            <v>71.249999999999972</v>
          </cell>
        </row>
        <row r="20">
          <cell r="B20">
            <v>80</v>
          </cell>
        </row>
      </sheetData>
      <sheetData sheetId="298">
        <row r="18">
          <cell r="K18">
            <v>9.5097204274729155</v>
          </cell>
        </row>
        <row r="19">
          <cell r="K19">
            <v>20</v>
          </cell>
        </row>
      </sheetData>
      <sheetData sheetId="299"/>
      <sheetData sheetId="300"/>
      <sheetData sheetId="301"/>
      <sheetData sheetId="302"/>
      <sheetData sheetId="303">
        <row r="15">
          <cell r="B15">
            <v>80</v>
          </cell>
        </row>
      </sheetData>
      <sheetData sheetId="304">
        <row r="18">
          <cell r="K18">
            <v>20</v>
          </cell>
        </row>
      </sheetData>
      <sheetData sheetId="305">
        <row r="15">
          <cell r="B15">
            <v>80</v>
          </cell>
        </row>
      </sheetData>
      <sheetData sheetId="306">
        <row r="18">
          <cell r="K18">
            <v>20</v>
          </cell>
        </row>
      </sheetData>
      <sheetData sheetId="307">
        <row r="15">
          <cell r="B15">
            <v>80</v>
          </cell>
        </row>
      </sheetData>
      <sheetData sheetId="308">
        <row r="18">
          <cell r="K18">
            <v>20</v>
          </cell>
        </row>
      </sheetData>
      <sheetData sheetId="309">
        <row r="15">
          <cell r="B15">
            <v>80</v>
          </cell>
        </row>
      </sheetData>
      <sheetData sheetId="310">
        <row r="18">
          <cell r="K18">
            <v>20</v>
          </cell>
        </row>
      </sheetData>
      <sheetData sheetId="311">
        <row r="15">
          <cell r="B15">
            <v>80</v>
          </cell>
        </row>
      </sheetData>
      <sheetData sheetId="312">
        <row r="18">
          <cell r="K18">
            <v>20</v>
          </cell>
        </row>
      </sheetData>
      <sheetData sheetId="313">
        <row r="15">
          <cell r="B15">
            <v>80</v>
          </cell>
        </row>
      </sheetData>
      <sheetData sheetId="314">
        <row r="18">
          <cell r="K18">
            <v>20</v>
          </cell>
        </row>
      </sheetData>
      <sheetData sheetId="315">
        <row r="15">
          <cell r="B15">
            <v>80</v>
          </cell>
        </row>
      </sheetData>
      <sheetData sheetId="316">
        <row r="18">
          <cell r="K18">
            <v>20</v>
          </cell>
        </row>
      </sheetData>
      <sheetData sheetId="317">
        <row r="44">
          <cell r="C44">
            <v>42.5</v>
          </cell>
        </row>
        <row r="45">
          <cell r="C45">
            <v>56.999999999999986</v>
          </cell>
        </row>
        <row r="46">
          <cell r="C46">
            <v>43</v>
          </cell>
        </row>
        <row r="47">
          <cell r="C47">
            <v>56.999999999999986</v>
          </cell>
        </row>
        <row r="48">
          <cell r="C48">
            <v>56.999999999999986</v>
          </cell>
        </row>
        <row r="49">
          <cell r="C49">
            <v>43</v>
          </cell>
        </row>
        <row r="50">
          <cell r="C50">
            <v>42.5</v>
          </cell>
        </row>
        <row r="51">
          <cell r="C51">
            <v>80</v>
          </cell>
        </row>
      </sheetData>
      <sheetData sheetId="318">
        <row r="19">
          <cell r="K19">
            <v>16.909312055582653</v>
          </cell>
        </row>
        <row r="20">
          <cell r="K20">
            <v>20</v>
          </cell>
        </row>
        <row r="21">
          <cell r="K21">
            <v>19.386310495688054</v>
          </cell>
        </row>
        <row r="22">
          <cell r="K22">
            <v>18.411492357966466</v>
          </cell>
        </row>
      </sheetData>
      <sheetData sheetId="319">
        <row r="36">
          <cell r="C36">
            <v>44.166666666666664</v>
          </cell>
        </row>
        <row r="37">
          <cell r="C37">
            <v>45</v>
          </cell>
        </row>
        <row r="38">
          <cell r="C38">
            <v>66.000000000000014</v>
          </cell>
        </row>
        <row r="39">
          <cell r="C39">
            <v>45</v>
          </cell>
        </row>
        <row r="40">
          <cell r="C40">
            <v>45</v>
          </cell>
        </row>
        <row r="41">
          <cell r="C41">
            <v>80</v>
          </cell>
        </row>
      </sheetData>
      <sheetData sheetId="320">
        <row r="19">
          <cell r="K19">
            <v>20</v>
          </cell>
        </row>
        <row r="20">
          <cell r="K20">
            <v>13.877773329774218</v>
          </cell>
        </row>
      </sheetData>
      <sheetData sheetId="321"/>
      <sheetData sheetId="322"/>
      <sheetData sheetId="323">
        <row r="44">
          <cell r="C44">
            <v>45</v>
          </cell>
        </row>
        <row r="45">
          <cell r="C45">
            <v>45</v>
          </cell>
        </row>
        <row r="46">
          <cell r="C46">
            <v>80</v>
          </cell>
        </row>
        <row r="47">
          <cell r="C47">
            <v>45</v>
          </cell>
        </row>
        <row r="48">
          <cell r="C48">
            <v>45</v>
          </cell>
        </row>
        <row r="49">
          <cell r="C49">
            <v>45</v>
          </cell>
        </row>
        <row r="50">
          <cell r="C50">
            <v>45</v>
          </cell>
        </row>
        <row r="51">
          <cell r="C51">
            <v>45</v>
          </cell>
        </row>
      </sheetData>
      <sheetData sheetId="324">
        <row r="19">
          <cell r="K19">
            <v>20</v>
          </cell>
        </row>
      </sheetData>
      <sheetData sheetId="325"/>
      <sheetData sheetId="326"/>
      <sheetData sheetId="327">
        <row r="25">
          <cell r="B25">
            <v>80</v>
          </cell>
        </row>
      </sheetData>
      <sheetData sheetId="328">
        <row r="19">
          <cell r="K19">
            <v>20</v>
          </cell>
        </row>
      </sheetData>
      <sheetData sheetId="329"/>
      <sheetData sheetId="330"/>
      <sheetData sheetId="331">
        <row r="48">
          <cell r="C48">
            <v>80</v>
          </cell>
        </row>
        <row r="49">
          <cell r="C49">
            <v>45</v>
          </cell>
        </row>
        <row r="50">
          <cell r="C50">
            <v>45</v>
          </cell>
        </row>
        <row r="51">
          <cell r="C51">
            <v>45</v>
          </cell>
        </row>
        <row r="52">
          <cell r="C52">
            <v>45</v>
          </cell>
        </row>
        <row r="53">
          <cell r="C53">
            <v>45</v>
          </cell>
        </row>
        <row r="54">
          <cell r="C54">
            <v>45</v>
          </cell>
        </row>
        <row r="55">
          <cell r="C55">
            <v>45</v>
          </cell>
        </row>
        <row r="56">
          <cell r="C56">
            <v>52</v>
          </cell>
        </row>
      </sheetData>
      <sheetData sheetId="332">
        <row r="19">
          <cell r="K19">
            <v>20</v>
          </cell>
        </row>
        <row r="20">
          <cell r="K20">
            <v>14.142135623730951</v>
          </cell>
        </row>
      </sheetData>
      <sheetData sheetId="333">
        <row r="19">
          <cell r="B19">
            <v>45</v>
          </cell>
        </row>
        <row r="20">
          <cell r="B20">
            <v>80</v>
          </cell>
        </row>
      </sheetData>
      <sheetData sheetId="334">
        <row r="19">
          <cell r="K19">
            <v>20</v>
          </cell>
        </row>
      </sheetData>
      <sheetData sheetId="335">
        <row r="15">
          <cell r="B15">
            <v>80</v>
          </cell>
        </row>
      </sheetData>
      <sheetData sheetId="336">
        <row r="18">
          <cell r="K18">
            <v>20</v>
          </cell>
        </row>
      </sheetData>
      <sheetData sheetId="337">
        <row r="44">
          <cell r="C44">
            <v>80</v>
          </cell>
        </row>
        <row r="45">
          <cell r="C45">
            <v>80</v>
          </cell>
        </row>
        <row r="46">
          <cell r="C46">
            <v>80</v>
          </cell>
        </row>
        <row r="47">
          <cell r="C47">
            <v>80</v>
          </cell>
        </row>
        <row r="48">
          <cell r="C48">
            <v>80</v>
          </cell>
        </row>
        <row r="49">
          <cell r="C49">
            <v>80</v>
          </cell>
        </row>
        <row r="50">
          <cell r="C50">
            <v>80</v>
          </cell>
        </row>
        <row r="51">
          <cell r="C51">
            <v>80</v>
          </cell>
        </row>
      </sheetData>
      <sheetData sheetId="338">
        <row r="18">
          <cell r="K18">
            <v>14.226735395022992</v>
          </cell>
        </row>
        <row r="19">
          <cell r="K19">
            <v>7.5592894601845444</v>
          </cell>
        </row>
        <row r="20">
          <cell r="K20">
            <v>16.035674514745462</v>
          </cell>
        </row>
        <row r="21">
          <cell r="K21">
            <v>18.126539343499314</v>
          </cell>
        </row>
        <row r="22">
          <cell r="K22">
            <v>20</v>
          </cell>
        </row>
        <row r="23">
          <cell r="K23">
            <v>8.4515425472851664</v>
          </cell>
        </row>
        <row r="24">
          <cell r="K24">
            <v>15.118578920369089</v>
          </cell>
        </row>
        <row r="25">
          <cell r="K25">
            <v>11.952286093343936</v>
          </cell>
        </row>
      </sheetData>
      <sheetData sheetId="339">
        <row r="15">
          <cell r="B15">
            <v>80</v>
          </cell>
        </row>
      </sheetData>
      <sheetData sheetId="340">
        <row r="18">
          <cell r="K18">
            <v>20</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archivioImpresa(%22000092%22);" TargetMode="External"/><Relationship Id="rId2" Type="http://schemas.openxmlformats.org/officeDocument/2006/relationships/hyperlink" Target="javascript:archivioImpresa(%22000172%22);" TargetMode="External"/><Relationship Id="rId1" Type="http://schemas.openxmlformats.org/officeDocument/2006/relationships/hyperlink" Target="javascript:archivioImpresa(%22000153%22);" TargetMode="External"/><Relationship Id="rId5" Type="http://schemas.openxmlformats.org/officeDocument/2006/relationships/printerSettings" Target="../printerSettings/printerSettings1.bin"/><Relationship Id="rId4" Type="http://schemas.openxmlformats.org/officeDocument/2006/relationships/hyperlink" Target="javascript:archivioImpresa(%220001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80"/>
  <sheetViews>
    <sheetView tabSelected="1" topLeftCell="D1" zoomScale="20" zoomScaleNormal="20" workbookViewId="0">
      <pane ySplit="2" topLeftCell="A227" activePane="bottomLeft" state="frozen"/>
      <selection activeCell="C1" sqref="C1"/>
      <selection pane="bottomLeft" activeCell="P226" sqref="P226"/>
    </sheetView>
  </sheetViews>
  <sheetFormatPr defaultRowHeight="249.95" customHeight="1" x14ac:dyDescent="0.55000000000000004"/>
  <cols>
    <col min="1" max="1" width="42.5703125" style="190" customWidth="1"/>
    <col min="2" max="2" width="106.140625" style="191" customWidth="1"/>
    <col min="3" max="3" width="255.42578125" style="179" customWidth="1"/>
    <col min="4" max="4" width="117.5703125" style="179" customWidth="1"/>
    <col min="5" max="5" width="114.7109375" style="179" customWidth="1"/>
    <col min="6" max="6" width="89" style="179" customWidth="1"/>
    <col min="7" max="7" width="63.28515625" style="179" customWidth="1"/>
    <col min="8" max="8" width="106.140625" style="179" customWidth="1"/>
    <col min="9" max="9" width="76.85546875" style="179" customWidth="1"/>
    <col min="10" max="10" width="62.5703125" style="192" customWidth="1"/>
    <col min="11" max="11" width="42.5703125" style="179" customWidth="1"/>
    <col min="12" max="12" width="73.28515625" style="179" customWidth="1"/>
    <col min="13" max="13" width="96.85546875" style="179" customWidth="1"/>
    <col min="14" max="14" width="83.28515625" style="179" customWidth="1"/>
    <col min="15" max="15" width="135.42578125" style="179" customWidth="1"/>
    <col min="16" max="16" width="112.5703125" style="193" customWidth="1"/>
    <col min="17" max="18" width="42.5703125" style="194" customWidth="1"/>
    <col min="19" max="19" width="42.5703125" style="195" customWidth="1"/>
    <col min="20" max="20" width="42.5703125" style="196" customWidth="1"/>
    <col min="21" max="21" width="134" style="205" customWidth="1"/>
    <col min="22" max="23" width="42.5703125" style="196" customWidth="1"/>
    <col min="24" max="24" width="79.7109375" style="203" customWidth="1"/>
    <col min="25" max="27" width="42.5703125" style="89" hidden="1" customWidth="1"/>
    <col min="28" max="29" width="9.140625" style="2"/>
    <col min="30" max="30" width="26.5703125" style="2" bestFit="1" customWidth="1"/>
    <col min="31" max="256" width="9.140625" style="2"/>
    <col min="257" max="257" width="42.5703125" style="2" customWidth="1"/>
    <col min="258" max="258" width="106.140625" style="2" customWidth="1"/>
    <col min="259" max="259" width="255.42578125" style="2" customWidth="1"/>
    <col min="260" max="260" width="117.5703125" style="2" customWidth="1"/>
    <col min="261" max="261" width="114.7109375" style="2" customWidth="1"/>
    <col min="262" max="262" width="89" style="2" customWidth="1"/>
    <col min="263" max="263" width="63.28515625" style="2" customWidth="1"/>
    <col min="264" max="264" width="106.140625" style="2" customWidth="1"/>
    <col min="265" max="265" width="76.85546875" style="2" customWidth="1"/>
    <col min="266" max="266" width="62.5703125" style="2" customWidth="1"/>
    <col min="267" max="267" width="42.5703125" style="2" customWidth="1"/>
    <col min="268" max="268" width="73.28515625" style="2" customWidth="1"/>
    <col min="269" max="269" width="96.85546875" style="2" customWidth="1"/>
    <col min="270" max="270" width="83.28515625" style="2" customWidth="1"/>
    <col min="271" max="271" width="135.42578125" style="2" customWidth="1"/>
    <col min="272" max="272" width="112.5703125" style="2" customWidth="1"/>
    <col min="273" max="276" width="42.5703125" style="2" customWidth="1"/>
    <col min="277" max="277" width="134" style="2" customWidth="1"/>
    <col min="278" max="279" width="42.5703125" style="2" customWidth="1"/>
    <col min="280" max="280" width="79.7109375" style="2" customWidth="1"/>
    <col min="281" max="283" width="0" style="2" hidden="1" customWidth="1"/>
    <col min="284" max="512" width="9.140625" style="2"/>
    <col min="513" max="513" width="42.5703125" style="2" customWidth="1"/>
    <col min="514" max="514" width="106.140625" style="2" customWidth="1"/>
    <col min="515" max="515" width="255.42578125" style="2" customWidth="1"/>
    <col min="516" max="516" width="117.5703125" style="2" customWidth="1"/>
    <col min="517" max="517" width="114.7109375" style="2" customWidth="1"/>
    <col min="518" max="518" width="89" style="2" customWidth="1"/>
    <col min="519" max="519" width="63.28515625" style="2" customWidth="1"/>
    <col min="520" max="520" width="106.140625" style="2" customWidth="1"/>
    <col min="521" max="521" width="76.85546875" style="2" customWidth="1"/>
    <col min="522" max="522" width="62.5703125" style="2" customWidth="1"/>
    <col min="523" max="523" width="42.5703125" style="2" customWidth="1"/>
    <col min="524" max="524" width="73.28515625" style="2" customWidth="1"/>
    <col min="525" max="525" width="96.85546875" style="2" customWidth="1"/>
    <col min="526" max="526" width="83.28515625" style="2" customWidth="1"/>
    <col min="527" max="527" width="135.42578125" style="2" customWidth="1"/>
    <col min="528" max="528" width="112.5703125" style="2" customWidth="1"/>
    <col min="529" max="532" width="42.5703125" style="2" customWidth="1"/>
    <col min="533" max="533" width="134" style="2" customWidth="1"/>
    <col min="534" max="535" width="42.5703125" style="2" customWidth="1"/>
    <col min="536" max="536" width="79.7109375" style="2" customWidth="1"/>
    <col min="537" max="539" width="0" style="2" hidden="1" customWidth="1"/>
    <col min="540" max="768" width="9.140625" style="2"/>
    <col min="769" max="769" width="42.5703125" style="2" customWidth="1"/>
    <col min="770" max="770" width="106.140625" style="2" customWidth="1"/>
    <col min="771" max="771" width="255.42578125" style="2" customWidth="1"/>
    <col min="772" max="772" width="117.5703125" style="2" customWidth="1"/>
    <col min="773" max="773" width="114.7109375" style="2" customWidth="1"/>
    <col min="774" max="774" width="89" style="2" customWidth="1"/>
    <col min="775" max="775" width="63.28515625" style="2" customWidth="1"/>
    <col min="776" max="776" width="106.140625" style="2" customWidth="1"/>
    <col min="777" max="777" width="76.85546875" style="2" customWidth="1"/>
    <col min="778" max="778" width="62.5703125" style="2" customWidth="1"/>
    <col min="779" max="779" width="42.5703125" style="2" customWidth="1"/>
    <col min="780" max="780" width="73.28515625" style="2" customWidth="1"/>
    <col min="781" max="781" width="96.85546875" style="2" customWidth="1"/>
    <col min="782" max="782" width="83.28515625" style="2" customWidth="1"/>
    <col min="783" max="783" width="135.42578125" style="2" customWidth="1"/>
    <col min="784" max="784" width="112.5703125" style="2" customWidth="1"/>
    <col min="785" max="788" width="42.5703125" style="2" customWidth="1"/>
    <col min="789" max="789" width="134" style="2" customWidth="1"/>
    <col min="790" max="791" width="42.5703125" style="2" customWidth="1"/>
    <col min="792" max="792" width="79.7109375" style="2" customWidth="1"/>
    <col min="793" max="795" width="0" style="2" hidden="1" customWidth="1"/>
    <col min="796" max="1024" width="9.140625" style="2"/>
    <col min="1025" max="1025" width="42.5703125" style="2" customWidth="1"/>
    <col min="1026" max="1026" width="106.140625" style="2" customWidth="1"/>
    <col min="1027" max="1027" width="255.42578125" style="2" customWidth="1"/>
    <col min="1028" max="1028" width="117.5703125" style="2" customWidth="1"/>
    <col min="1029" max="1029" width="114.7109375" style="2" customWidth="1"/>
    <col min="1030" max="1030" width="89" style="2" customWidth="1"/>
    <col min="1031" max="1031" width="63.28515625" style="2" customWidth="1"/>
    <col min="1032" max="1032" width="106.140625" style="2" customWidth="1"/>
    <col min="1033" max="1033" width="76.85546875" style="2" customWidth="1"/>
    <col min="1034" max="1034" width="62.5703125" style="2" customWidth="1"/>
    <col min="1035" max="1035" width="42.5703125" style="2" customWidth="1"/>
    <col min="1036" max="1036" width="73.28515625" style="2" customWidth="1"/>
    <col min="1037" max="1037" width="96.85546875" style="2" customWidth="1"/>
    <col min="1038" max="1038" width="83.28515625" style="2" customWidth="1"/>
    <col min="1039" max="1039" width="135.42578125" style="2" customWidth="1"/>
    <col min="1040" max="1040" width="112.5703125" style="2" customWidth="1"/>
    <col min="1041" max="1044" width="42.5703125" style="2" customWidth="1"/>
    <col min="1045" max="1045" width="134" style="2" customWidth="1"/>
    <col min="1046" max="1047" width="42.5703125" style="2" customWidth="1"/>
    <col min="1048" max="1048" width="79.7109375" style="2" customWidth="1"/>
    <col min="1049" max="1051" width="0" style="2" hidden="1" customWidth="1"/>
    <col min="1052" max="1280" width="9.140625" style="2"/>
    <col min="1281" max="1281" width="42.5703125" style="2" customWidth="1"/>
    <col min="1282" max="1282" width="106.140625" style="2" customWidth="1"/>
    <col min="1283" max="1283" width="255.42578125" style="2" customWidth="1"/>
    <col min="1284" max="1284" width="117.5703125" style="2" customWidth="1"/>
    <col min="1285" max="1285" width="114.7109375" style="2" customWidth="1"/>
    <col min="1286" max="1286" width="89" style="2" customWidth="1"/>
    <col min="1287" max="1287" width="63.28515625" style="2" customWidth="1"/>
    <col min="1288" max="1288" width="106.140625" style="2" customWidth="1"/>
    <col min="1289" max="1289" width="76.85546875" style="2" customWidth="1"/>
    <col min="1290" max="1290" width="62.5703125" style="2" customWidth="1"/>
    <col min="1291" max="1291" width="42.5703125" style="2" customWidth="1"/>
    <col min="1292" max="1292" width="73.28515625" style="2" customWidth="1"/>
    <col min="1293" max="1293" width="96.85546875" style="2" customWidth="1"/>
    <col min="1294" max="1294" width="83.28515625" style="2" customWidth="1"/>
    <col min="1295" max="1295" width="135.42578125" style="2" customWidth="1"/>
    <col min="1296" max="1296" width="112.5703125" style="2" customWidth="1"/>
    <col min="1297" max="1300" width="42.5703125" style="2" customWidth="1"/>
    <col min="1301" max="1301" width="134" style="2" customWidth="1"/>
    <col min="1302" max="1303" width="42.5703125" style="2" customWidth="1"/>
    <col min="1304" max="1304" width="79.7109375" style="2" customWidth="1"/>
    <col min="1305" max="1307" width="0" style="2" hidden="1" customWidth="1"/>
    <col min="1308" max="1536" width="9.140625" style="2"/>
    <col min="1537" max="1537" width="42.5703125" style="2" customWidth="1"/>
    <col min="1538" max="1538" width="106.140625" style="2" customWidth="1"/>
    <col min="1539" max="1539" width="255.42578125" style="2" customWidth="1"/>
    <col min="1540" max="1540" width="117.5703125" style="2" customWidth="1"/>
    <col min="1541" max="1541" width="114.7109375" style="2" customWidth="1"/>
    <col min="1542" max="1542" width="89" style="2" customWidth="1"/>
    <col min="1543" max="1543" width="63.28515625" style="2" customWidth="1"/>
    <col min="1544" max="1544" width="106.140625" style="2" customWidth="1"/>
    <col min="1545" max="1545" width="76.85546875" style="2" customWidth="1"/>
    <col min="1546" max="1546" width="62.5703125" style="2" customWidth="1"/>
    <col min="1547" max="1547" width="42.5703125" style="2" customWidth="1"/>
    <col min="1548" max="1548" width="73.28515625" style="2" customWidth="1"/>
    <col min="1549" max="1549" width="96.85546875" style="2" customWidth="1"/>
    <col min="1550" max="1550" width="83.28515625" style="2" customWidth="1"/>
    <col min="1551" max="1551" width="135.42578125" style="2" customWidth="1"/>
    <col min="1552" max="1552" width="112.5703125" style="2" customWidth="1"/>
    <col min="1553" max="1556" width="42.5703125" style="2" customWidth="1"/>
    <col min="1557" max="1557" width="134" style="2" customWidth="1"/>
    <col min="1558" max="1559" width="42.5703125" style="2" customWidth="1"/>
    <col min="1560" max="1560" width="79.7109375" style="2" customWidth="1"/>
    <col min="1561" max="1563" width="0" style="2" hidden="1" customWidth="1"/>
    <col min="1564" max="1792" width="9.140625" style="2"/>
    <col min="1793" max="1793" width="42.5703125" style="2" customWidth="1"/>
    <col min="1794" max="1794" width="106.140625" style="2" customWidth="1"/>
    <col min="1795" max="1795" width="255.42578125" style="2" customWidth="1"/>
    <col min="1796" max="1796" width="117.5703125" style="2" customWidth="1"/>
    <col min="1797" max="1797" width="114.7109375" style="2" customWidth="1"/>
    <col min="1798" max="1798" width="89" style="2" customWidth="1"/>
    <col min="1799" max="1799" width="63.28515625" style="2" customWidth="1"/>
    <col min="1800" max="1800" width="106.140625" style="2" customWidth="1"/>
    <col min="1801" max="1801" width="76.85546875" style="2" customWidth="1"/>
    <col min="1802" max="1802" width="62.5703125" style="2" customWidth="1"/>
    <col min="1803" max="1803" width="42.5703125" style="2" customWidth="1"/>
    <col min="1804" max="1804" width="73.28515625" style="2" customWidth="1"/>
    <col min="1805" max="1805" width="96.85546875" style="2" customWidth="1"/>
    <col min="1806" max="1806" width="83.28515625" style="2" customWidth="1"/>
    <col min="1807" max="1807" width="135.42578125" style="2" customWidth="1"/>
    <col min="1808" max="1808" width="112.5703125" style="2" customWidth="1"/>
    <col min="1809" max="1812" width="42.5703125" style="2" customWidth="1"/>
    <col min="1813" max="1813" width="134" style="2" customWidth="1"/>
    <col min="1814" max="1815" width="42.5703125" style="2" customWidth="1"/>
    <col min="1816" max="1816" width="79.7109375" style="2" customWidth="1"/>
    <col min="1817" max="1819" width="0" style="2" hidden="1" customWidth="1"/>
    <col min="1820" max="2048" width="9.140625" style="2"/>
    <col min="2049" max="2049" width="42.5703125" style="2" customWidth="1"/>
    <col min="2050" max="2050" width="106.140625" style="2" customWidth="1"/>
    <col min="2051" max="2051" width="255.42578125" style="2" customWidth="1"/>
    <col min="2052" max="2052" width="117.5703125" style="2" customWidth="1"/>
    <col min="2053" max="2053" width="114.7109375" style="2" customWidth="1"/>
    <col min="2054" max="2054" width="89" style="2" customWidth="1"/>
    <col min="2055" max="2055" width="63.28515625" style="2" customWidth="1"/>
    <col min="2056" max="2056" width="106.140625" style="2" customWidth="1"/>
    <col min="2057" max="2057" width="76.85546875" style="2" customWidth="1"/>
    <col min="2058" max="2058" width="62.5703125" style="2" customWidth="1"/>
    <col min="2059" max="2059" width="42.5703125" style="2" customWidth="1"/>
    <col min="2060" max="2060" width="73.28515625" style="2" customWidth="1"/>
    <col min="2061" max="2061" width="96.85546875" style="2" customWidth="1"/>
    <col min="2062" max="2062" width="83.28515625" style="2" customWidth="1"/>
    <col min="2063" max="2063" width="135.42578125" style="2" customWidth="1"/>
    <col min="2064" max="2064" width="112.5703125" style="2" customWidth="1"/>
    <col min="2065" max="2068" width="42.5703125" style="2" customWidth="1"/>
    <col min="2069" max="2069" width="134" style="2" customWidth="1"/>
    <col min="2070" max="2071" width="42.5703125" style="2" customWidth="1"/>
    <col min="2072" max="2072" width="79.7109375" style="2" customWidth="1"/>
    <col min="2073" max="2075" width="0" style="2" hidden="1" customWidth="1"/>
    <col min="2076" max="2304" width="9.140625" style="2"/>
    <col min="2305" max="2305" width="42.5703125" style="2" customWidth="1"/>
    <col min="2306" max="2306" width="106.140625" style="2" customWidth="1"/>
    <col min="2307" max="2307" width="255.42578125" style="2" customWidth="1"/>
    <col min="2308" max="2308" width="117.5703125" style="2" customWidth="1"/>
    <col min="2309" max="2309" width="114.7109375" style="2" customWidth="1"/>
    <col min="2310" max="2310" width="89" style="2" customWidth="1"/>
    <col min="2311" max="2311" width="63.28515625" style="2" customWidth="1"/>
    <col min="2312" max="2312" width="106.140625" style="2" customWidth="1"/>
    <col min="2313" max="2313" width="76.85546875" style="2" customWidth="1"/>
    <col min="2314" max="2314" width="62.5703125" style="2" customWidth="1"/>
    <col min="2315" max="2315" width="42.5703125" style="2" customWidth="1"/>
    <col min="2316" max="2316" width="73.28515625" style="2" customWidth="1"/>
    <col min="2317" max="2317" width="96.85546875" style="2" customWidth="1"/>
    <col min="2318" max="2318" width="83.28515625" style="2" customWidth="1"/>
    <col min="2319" max="2319" width="135.42578125" style="2" customWidth="1"/>
    <col min="2320" max="2320" width="112.5703125" style="2" customWidth="1"/>
    <col min="2321" max="2324" width="42.5703125" style="2" customWidth="1"/>
    <col min="2325" max="2325" width="134" style="2" customWidth="1"/>
    <col min="2326" max="2327" width="42.5703125" style="2" customWidth="1"/>
    <col min="2328" max="2328" width="79.7109375" style="2" customWidth="1"/>
    <col min="2329" max="2331" width="0" style="2" hidden="1" customWidth="1"/>
    <col min="2332" max="2560" width="9.140625" style="2"/>
    <col min="2561" max="2561" width="42.5703125" style="2" customWidth="1"/>
    <col min="2562" max="2562" width="106.140625" style="2" customWidth="1"/>
    <col min="2563" max="2563" width="255.42578125" style="2" customWidth="1"/>
    <col min="2564" max="2564" width="117.5703125" style="2" customWidth="1"/>
    <col min="2565" max="2565" width="114.7109375" style="2" customWidth="1"/>
    <col min="2566" max="2566" width="89" style="2" customWidth="1"/>
    <col min="2567" max="2567" width="63.28515625" style="2" customWidth="1"/>
    <col min="2568" max="2568" width="106.140625" style="2" customWidth="1"/>
    <col min="2569" max="2569" width="76.85546875" style="2" customWidth="1"/>
    <col min="2570" max="2570" width="62.5703125" style="2" customWidth="1"/>
    <col min="2571" max="2571" width="42.5703125" style="2" customWidth="1"/>
    <col min="2572" max="2572" width="73.28515625" style="2" customWidth="1"/>
    <col min="2573" max="2573" width="96.85546875" style="2" customWidth="1"/>
    <col min="2574" max="2574" width="83.28515625" style="2" customWidth="1"/>
    <col min="2575" max="2575" width="135.42578125" style="2" customWidth="1"/>
    <col min="2576" max="2576" width="112.5703125" style="2" customWidth="1"/>
    <col min="2577" max="2580" width="42.5703125" style="2" customWidth="1"/>
    <col min="2581" max="2581" width="134" style="2" customWidth="1"/>
    <col min="2582" max="2583" width="42.5703125" style="2" customWidth="1"/>
    <col min="2584" max="2584" width="79.7109375" style="2" customWidth="1"/>
    <col min="2585" max="2587" width="0" style="2" hidden="1" customWidth="1"/>
    <col min="2588" max="2816" width="9.140625" style="2"/>
    <col min="2817" max="2817" width="42.5703125" style="2" customWidth="1"/>
    <col min="2818" max="2818" width="106.140625" style="2" customWidth="1"/>
    <col min="2819" max="2819" width="255.42578125" style="2" customWidth="1"/>
    <col min="2820" max="2820" width="117.5703125" style="2" customWidth="1"/>
    <col min="2821" max="2821" width="114.7109375" style="2" customWidth="1"/>
    <col min="2822" max="2822" width="89" style="2" customWidth="1"/>
    <col min="2823" max="2823" width="63.28515625" style="2" customWidth="1"/>
    <col min="2824" max="2824" width="106.140625" style="2" customWidth="1"/>
    <col min="2825" max="2825" width="76.85546875" style="2" customWidth="1"/>
    <col min="2826" max="2826" width="62.5703125" style="2" customWidth="1"/>
    <col min="2827" max="2827" width="42.5703125" style="2" customWidth="1"/>
    <col min="2828" max="2828" width="73.28515625" style="2" customWidth="1"/>
    <col min="2829" max="2829" width="96.85546875" style="2" customWidth="1"/>
    <col min="2830" max="2830" width="83.28515625" style="2" customWidth="1"/>
    <col min="2831" max="2831" width="135.42578125" style="2" customWidth="1"/>
    <col min="2832" max="2832" width="112.5703125" style="2" customWidth="1"/>
    <col min="2833" max="2836" width="42.5703125" style="2" customWidth="1"/>
    <col min="2837" max="2837" width="134" style="2" customWidth="1"/>
    <col min="2838" max="2839" width="42.5703125" style="2" customWidth="1"/>
    <col min="2840" max="2840" width="79.7109375" style="2" customWidth="1"/>
    <col min="2841" max="2843" width="0" style="2" hidden="1" customWidth="1"/>
    <col min="2844" max="3072" width="9.140625" style="2"/>
    <col min="3073" max="3073" width="42.5703125" style="2" customWidth="1"/>
    <col min="3074" max="3074" width="106.140625" style="2" customWidth="1"/>
    <col min="3075" max="3075" width="255.42578125" style="2" customWidth="1"/>
    <col min="3076" max="3076" width="117.5703125" style="2" customWidth="1"/>
    <col min="3077" max="3077" width="114.7109375" style="2" customWidth="1"/>
    <col min="3078" max="3078" width="89" style="2" customWidth="1"/>
    <col min="3079" max="3079" width="63.28515625" style="2" customWidth="1"/>
    <col min="3080" max="3080" width="106.140625" style="2" customWidth="1"/>
    <col min="3081" max="3081" width="76.85546875" style="2" customWidth="1"/>
    <col min="3082" max="3082" width="62.5703125" style="2" customWidth="1"/>
    <col min="3083" max="3083" width="42.5703125" style="2" customWidth="1"/>
    <col min="3084" max="3084" width="73.28515625" style="2" customWidth="1"/>
    <col min="3085" max="3085" width="96.85546875" style="2" customWidth="1"/>
    <col min="3086" max="3086" width="83.28515625" style="2" customWidth="1"/>
    <col min="3087" max="3087" width="135.42578125" style="2" customWidth="1"/>
    <col min="3088" max="3088" width="112.5703125" style="2" customWidth="1"/>
    <col min="3089" max="3092" width="42.5703125" style="2" customWidth="1"/>
    <col min="3093" max="3093" width="134" style="2" customWidth="1"/>
    <col min="3094" max="3095" width="42.5703125" style="2" customWidth="1"/>
    <col min="3096" max="3096" width="79.7109375" style="2" customWidth="1"/>
    <col min="3097" max="3099" width="0" style="2" hidden="1" customWidth="1"/>
    <col min="3100" max="3328" width="9.140625" style="2"/>
    <col min="3329" max="3329" width="42.5703125" style="2" customWidth="1"/>
    <col min="3330" max="3330" width="106.140625" style="2" customWidth="1"/>
    <col min="3331" max="3331" width="255.42578125" style="2" customWidth="1"/>
    <col min="3332" max="3332" width="117.5703125" style="2" customWidth="1"/>
    <col min="3333" max="3333" width="114.7109375" style="2" customWidth="1"/>
    <col min="3334" max="3334" width="89" style="2" customWidth="1"/>
    <col min="3335" max="3335" width="63.28515625" style="2" customWidth="1"/>
    <col min="3336" max="3336" width="106.140625" style="2" customWidth="1"/>
    <col min="3337" max="3337" width="76.85546875" style="2" customWidth="1"/>
    <col min="3338" max="3338" width="62.5703125" style="2" customWidth="1"/>
    <col min="3339" max="3339" width="42.5703125" style="2" customWidth="1"/>
    <col min="3340" max="3340" width="73.28515625" style="2" customWidth="1"/>
    <col min="3341" max="3341" width="96.85546875" style="2" customWidth="1"/>
    <col min="3342" max="3342" width="83.28515625" style="2" customWidth="1"/>
    <col min="3343" max="3343" width="135.42578125" style="2" customWidth="1"/>
    <col min="3344" max="3344" width="112.5703125" style="2" customWidth="1"/>
    <col min="3345" max="3348" width="42.5703125" style="2" customWidth="1"/>
    <col min="3349" max="3349" width="134" style="2" customWidth="1"/>
    <col min="3350" max="3351" width="42.5703125" style="2" customWidth="1"/>
    <col min="3352" max="3352" width="79.7109375" style="2" customWidth="1"/>
    <col min="3353" max="3355" width="0" style="2" hidden="1" customWidth="1"/>
    <col min="3356" max="3584" width="9.140625" style="2"/>
    <col min="3585" max="3585" width="42.5703125" style="2" customWidth="1"/>
    <col min="3586" max="3586" width="106.140625" style="2" customWidth="1"/>
    <col min="3587" max="3587" width="255.42578125" style="2" customWidth="1"/>
    <col min="3588" max="3588" width="117.5703125" style="2" customWidth="1"/>
    <col min="3589" max="3589" width="114.7109375" style="2" customWidth="1"/>
    <col min="3590" max="3590" width="89" style="2" customWidth="1"/>
    <col min="3591" max="3591" width="63.28515625" style="2" customWidth="1"/>
    <col min="3592" max="3592" width="106.140625" style="2" customWidth="1"/>
    <col min="3593" max="3593" width="76.85546875" style="2" customWidth="1"/>
    <col min="3594" max="3594" width="62.5703125" style="2" customWidth="1"/>
    <col min="3595" max="3595" width="42.5703125" style="2" customWidth="1"/>
    <col min="3596" max="3596" width="73.28515625" style="2" customWidth="1"/>
    <col min="3597" max="3597" width="96.85546875" style="2" customWidth="1"/>
    <col min="3598" max="3598" width="83.28515625" style="2" customWidth="1"/>
    <col min="3599" max="3599" width="135.42578125" style="2" customWidth="1"/>
    <col min="3600" max="3600" width="112.5703125" style="2" customWidth="1"/>
    <col min="3601" max="3604" width="42.5703125" style="2" customWidth="1"/>
    <col min="3605" max="3605" width="134" style="2" customWidth="1"/>
    <col min="3606" max="3607" width="42.5703125" style="2" customWidth="1"/>
    <col min="3608" max="3608" width="79.7109375" style="2" customWidth="1"/>
    <col min="3609" max="3611" width="0" style="2" hidden="1" customWidth="1"/>
    <col min="3612" max="3840" width="9.140625" style="2"/>
    <col min="3841" max="3841" width="42.5703125" style="2" customWidth="1"/>
    <col min="3842" max="3842" width="106.140625" style="2" customWidth="1"/>
    <col min="3843" max="3843" width="255.42578125" style="2" customWidth="1"/>
    <col min="3844" max="3844" width="117.5703125" style="2" customWidth="1"/>
    <col min="3845" max="3845" width="114.7109375" style="2" customWidth="1"/>
    <col min="3846" max="3846" width="89" style="2" customWidth="1"/>
    <col min="3847" max="3847" width="63.28515625" style="2" customWidth="1"/>
    <col min="3848" max="3848" width="106.140625" style="2" customWidth="1"/>
    <col min="3849" max="3849" width="76.85546875" style="2" customWidth="1"/>
    <col min="3850" max="3850" width="62.5703125" style="2" customWidth="1"/>
    <col min="3851" max="3851" width="42.5703125" style="2" customWidth="1"/>
    <col min="3852" max="3852" width="73.28515625" style="2" customWidth="1"/>
    <col min="3853" max="3853" width="96.85546875" style="2" customWidth="1"/>
    <col min="3854" max="3854" width="83.28515625" style="2" customWidth="1"/>
    <col min="3855" max="3855" width="135.42578125" style="2" customWidth="1"/>
    <col min="3856" max="3856" width="112.5703125" style="2" customWidth="1"/>
    <col min="3857" max="3860" width="42.5703125" style="2" customWidth="1"/>
    <col min="3861" max="3861" width="134" style="2" customWidth="1"/>
    <col min="3862" max="3863" width="42.5703125" style="2" customWidth="1"/>
    <col min="3864" max="3864" width="79.7109375" style="2" customWidth="1"/>
    <col min="3865" max="3867" width="0" style="2" hidden="1" customWidth="1"/>
    <col min="3868" max="4096" width="9.140625" style="2"/>
    <col min="4097" max="4097" width="42.5703125" style="2" customWidth="1"/>
    <col min="4098" max="4098" width="106.140625" style="2" customWidth="1"/>
    <col min="4099" max="4099" width="255.42578125" style="2" customWidth="1"/>
    <col min="4100" max="4100" width="117.5703125" style="2" customWidth="1"/>
    <col min="4101" max="4101" width="114.7109375" style="2" customWidth="1"/>
    <col min="4102" max="4102" width="89" style="2" customWidth="1"/>
    <col min="4103" max="4103" width="63.28515625" style="2" customWidth="1"/>
    <col min="4104" max="4104" width="106.140625" style="2" customWidth="1"/>
    <col min="4105" max="4105" width="76.85546875" style="2" customWidth="1"/>
    <col min="4106" max="4106" width="62.5703125" style="2" customWidth="1"/>
    <col min="4107" max="4107" width="42.5703125" style="2" customWidth="1"/>
    <col min="4108" max="4108" width="73.28515625" style="2" customWidth="1"/>
    <col min="4109" max="4109" width="96.85546875" style="2" customWidth="1"/>
    <col min="4110" max="4110" width="83.28515625" style="2" customWidth="1"/>
    <col min="4111" max="4111" width="135.42578125" style="2" customWidth="1"/>
    <col min="4112" max="4112" width="112.5703125" style="2" customWidth="1"/>
    <col min="4113" max="4116" width="42.5703125" style="2" customWidth="1"/>
    <col min="4117" max="4117" width="134" style="2" customWidth="1"/>
    <col min="4118" max="4119" width="42.5703125" style="2" customWidth="1"/>
    <col min="4120" max="4120" width="79.7109375" style="2" customWidth="1"/>
    <col min="4121" max="4123" width="0" style="2" hidden="1" customWidth="1"/>
    <col min="4124" max="4352" width="9.140625" style="2"/>
    <col min="4353" max="4353" width="42.5703125" style="2" customWidth="1"/>
    <col min="4354" max="4354" width="106.140625" style="2" customWidth="1"/>
    <col min="4355" max="4355" width="255.42578125" style="2" customWidth="1"/>
    <col min="4356" max="4356" width="117.5703125" style="2" customWidth="1"/>
    <col min="4357" max="4357" width="114.7109375" style="2" customWidth="1"/>
    <col min="4358" max="4358" width="89" style="2" customWidth="1"/>
    <col min="4359" max="4359" width="63.28515625" style="2" customWidth="1"/>
    <col min="4360" max="4360" width="106.140625" style="2" customWidth="1"/>
    <col min="4361" max="4361" width="76.85546875" style="2" customWidth="1"/>
    <col min="4362" max="4362" width="62.5703125" style="2" customWidth="1"/>
    <col min="4363" max="4363" width="42.5703125" style="2" customWidth="1"/>
    <col min="4364" max="4364" width="73.28515625" style="2" customWidth="1"/>
    <col min="4365" max="4365" width="96.85546875" style="2" customWidth="1"/>
    <col min="4366" max="4366" width="83.28515625" style="2" customWidth="1"/>
    <col min="4367" max="4367" width="135.42578125" style="2" customWidth="1"/>
    <col min="4368" max="4368" width="112.5703125" style="2" customWidth="1"/>
    <col min="4369" max="4372" width="42.5703125" style="2" customWidth="1"/>
    <col min="4373" max="4373" width="134" style="2" customWidth="1"/>
    <col min="4374" max="4375" width="42.5703125" style="2" customWidth="1"/>
    <col min="4376" max="4376" width="79.7109375" style="2" customWidth="1"/>
    <col min="4377" max="4379" width="0" style="2" hidden="1" customWidth="1"/>
    <col min="4380" max="4608" width="9.140625" style="2"/>
    <col min="4609" max="4609" width="42.5703125" style="2" customWidth="1"/>
    <col min="4610" max="4610" width="106.140625" style="2" customWidth="1"/>
    <col min="4611" max="4611" width="255.42578125" style="2" customWidth="1"/>
    <col min="4612" max="4612" width="117.5703125" style="2" customWidth="1"/>
    <col min="4613" max="4613" width="114.7109375" style="2" customWidth="1"/>
    <col min="4614" max="4614" width="89" style="2" customWidth="1"/>
    <col min="4615" max="4615" width="63.28515625" style="2" customWidth="1"/>
    <col min="4616" max="4616" width="106.140625" style="2" customWidth="1"/>
    <col min="4617" max="4617" width="76.85546875" style="2" customWidth="1"/>
    <col min="4618" max="4618" width="62.5703125" style="2" customWidth="1"/>
    <col min="4619" max="4619" width="42.5703125" style="2" customWidth="1"/>
    <col min="4620" max="4620" width="73.28515625" style="2" customWidth="1"/>
    <col min="4621" max="4621" width="96.85546875" style="2" customWidth="1"/>
    <col min="4622" max="4622" width="83.28515625" style="2" customWidth="1"/>
    <col min="4623" max="4623" width="135.42578125" style="2" customWidth="1"/>
    <col min="4624" max="4624" width="112.5703125" style="2" customWidth="1"/>
    <col min="4625" max="4628" width="42.5703125" style="2" customWidth="1"/>
    <col min="4629" max="4629" width="134" style="2" customWidth="1"/>
    <col min="4630" max="4631" width="42.5703125" style="2" customWidth="1"/>
    <col min="4632" max="4632" width="79.7109375" style="2" customWidth="1"/>
    <col min="4633" max="4635" width="0" style="2" hidden="1" customWidth="1"/>
    <col min="4636" max="4864" width="9.140625" style="2"/>
    <col min="4865" max="4865" width="42.5703125" style="2" customWidth="1"/>
    <col min="4866" max="4866" width="106.140625" style="2" customWidth="1"/>
    <col min="4867" max="4867" width="255.42578125" style="2" customWidth="1"/>
    <col min="4868" max="4868" width="117.5703125" style="2" customWidth="1"/>
    <col min="4869" max="4869" width="114.7109375" style="2" customWidth="1"/>
    <col min="4870" max="4870" width="89" style="2" customWidth="1"/>
    <col min="4871" max="4871" width="63.28515625" style="2" customWidth="1"/>
    <col min="4872" max="4872" width="106.140625" style="2" customWidth="1"/>
    <col min="4873" max="4873" width="76.85546875" style="2" customWidth="1"/>
    <col min="4874" max="4874" width="62.5703125" style="2" customWidth="1"/>
    <col min="4875" max="4875" width="42.5703125" style="2" customWidth="1"/>
    <col min="4876" max="4876" width="73.28515625" style="2" customWidth="1"/>
    <col min="4877" max="4877" width="96.85546875" style="2" customWidth="1"/>
    <col min="4878" max="4878" width="83.28515625" style="2" customWidth="1"/>
    <col min="4879" max="4879" width="135.42578125" style="2" customWidth="1"/>
    <col min="4880" max="4880" width="112.5703125" style="2" customWidth="1"/>
    <col min="4881" max="4884" width="42.5703125" style="2" customWidth="1"/>
    <col min="4885" max="4885" width="134" style="2" customWidth="1"/>
    <col min="4886" max="4887" width="42.5703125" style="2" customWidth="1"/>
    <col min="4888" max="4888" width="79.7109375" style="2" customWidth="1"/>
    <col min="4889" max="4891" width="0" style="2" hidden="1" customWidth="1"/>
    <col min="4892" max="5120" width="9.140625" style="2"/>
    <col min="5121" max="5121" width="42.5703125" style="2" customWidth="1"/>
    <col min="5122" max="5122" width="106.140625" style="2" customWidth="1"/>
    <col min="5123" max="5123" width="255.42578125" style="2" customWidth="1"/>
    <col min="5124" max="5124" width="117.5703125" style="2" customWidth="1"/>
    <col min="5125" max="5125" width="114.7109375" style="2" customWidth="1"/>
    <col min="5126" max="5126" width="89" style="2" customWidth="1"/>
    <col min="5127" max="5127" width="63.28515625" style="2" customWidth="1"/>
    <col min="5128" max="5128" width="106.140625" style="2" customWidth="1"/>
    <col min="5129" max="5129" width="76.85546875" style="2" customWidth="1"/>
    <col min="5130" max="5130" width="62.5703125" style="2" customWidth="1"/>
    <col min="5131" max="5131" width="42.5703125" style="2" customWidth="1"/>
    <col min="5132" max="5132" width="73.28515625" style="2" customWidth="1"/>
    <col min="5133" max="5133" width="96.85546875" style="2" customWidth="1"/>
    <col min="5134" max="5134" width="83.28515625" style="2" customWidth="1"/>
    <col min="5135" max="5135" width="135.42578125" style="2" customWidth="1"/>
    <col min="5136" max="5136" width="112.5703125" style="2" customWidth="1"/>
    <col min="5137" max="5140" width="42.5703125" style="2" customWidth="1"/>
    <col min="5141" max="5141" width="134" style="2" customWidth="1"/>
    <col min="5142" max="5143" width="42.5703125" style="2" customWidth="1"/>
    <col min="5144" max="5144" width="79.7109375" style="2" customWidth="1"/>
    <col min="5145" max="5147" width="0" style="2" hidden="1" customWidth="1"/>
    <col min="5148" max="5376" width="9.140625" style="2"/>
    <col min="5377" max="5377" width="42.5703125" style="2" customWidth="1"/>
    <col min="5378" max="5378" width="106.140625" style="2" customWidth="1"/>
    <col min="5379" max="5379" width="255.42578125" style="2" customWidth="1"/>
    <col min="5380" max="5380" width="117.5703125" style="2" customWidth="1"/>
    <col min="5381" max="5381" width="114.7109375" style="2" customWidth="1"/>
    <col min="5382" max="5382" width="89" style="2" customWidth="1"/>
    <col min="5383" max="5383" width="63.28515625" style="2" customWidth="1"/>
    <col min="5384" max="5384" width="106.140625" style="2" customWidth="1"/>
    <col min="5385" max="5385" width="76.85546875" style="2" customWidth="1"/>
    <col min="5386" max="5386" width="62.5703125" style="2" customWidth="1"/>
    <col min="5387" max="5387" width="42.5703125" style="2" customWidth="1"/>
    <col min="5388" max="5388" width="73.28515625" style="2" customWidth="1"/>
    <col min="5389" max="5389" width="96.85546875" style="2" customWidth="1"/>
    <col min="5390" max="5390" width="83.28515625" style="2" customWidth="1"/>
    <col min="5391" max="5391" width="135.42578125" style="2" customWidth="1"/>
    <col min="5392" max="5392" width="112.5703125" style="2" customWidth="1"/>
    <col min="5393" max="5396" width="42.5703125" style="2" customWidth="1"/>
    <col min="5397" max="5397" width="134" style="2" customWidth="1"/>
    <col min="5398" max="5399" width="42.5703125" style="2" customWidth="1"/>
    <col min="5400" max="5400" width="79.7109375" style="2" customWidth="1"/>
    <col min="5401" max="5403" width="0" style="2" hidden="1" customWidth="1"/>
    <col min="5404" max="5632" width="9.140625" style="2"/>
    <col min="5633" max="5633" width="42.5703125" style="2" customWidth="1"/>
    <col min="5634" max="5634" width="106.140625" style="2" customWidth="1"/>
    <col min="5635" max="5635" width="255.42578125" style="2" customWidth="1"/>
    <col min="5636" max="5636" width="117.5703125" style="2" customWidth="1"/>
    <col min="5637" max="5637" width="114.7109375" style="2" customWidth="1"/>
    <col min="5638" max="5638" width="89" style="2" customWidth="1"/>
    <col min="5639" max="5639" width="63.28515625" style="2" customWidth="1"/>
    <col min="5640" max="5640" width="106.140625" style="2" customWidth="1"/>
    <col min="5641" max="5641" width="76.85546875" style="2" customWidth="1"/>
    <col min="5642" max="5642" width="62.5703125" style="2" customWidth="1"/>
    <col min="5643" max="5643" width="42.5703125" style="2" customWidth="1"/>
    <col min="5644" max="5644" width="73.28515625" style="2" customWidth="1"/>
    <col min="5645" max="5645" width="96.85546875" style="2" customWidth="1"/>
    <col min="5646" max="5646" width="83.28515625" style="2" customWidth="1"/>
    <col min="5647" max="5647" width="135.42578125" style="2" customWidth="1"/>
    <col min="5648" max="5648" width="112.5703125" style="2" customWidth="1"/>
    <col min="5649" max="5652" width="42.5703125" style="2" customWidth="1"/>
    <col min="5653" max="5653" width="134" style="2" customWidth="1"/>
    <col min="5654" max="5655" width="42.5703125" style="2" customWidth="1"/>
    <col min="5656" max="5656" width="79.7109375" style="2" customWidth="1"/>
    <col min="5657" max="5659" width="0" style="2" hidden="1" customWidth="1"/>
    <col min="5660" max="5888" width="9.140625" style="2"/>
    <col min="5889" max="5889" width="42.5703125" style="2" customWidth="1"/>
    <col min="5890" max="5890" width="106.140625" style="2" customWidth="1"/>
    <col min="5891" max="5891" width="255.42578125" style="2" customWidth="1"/>
    <col min="5892" max="5892" width="117.5703125" style="2" customWidth="1"/>
    <col min="5893" max="5893" width="114.7109375" style="2" customWidth="1"/>
    <col min="5894" max="5894" width="89" style="2" customWidth="1"/>
    <col min="5895" max="5895" width="63.28515625" style="2" customWidth="1"/>
    <col min="5896" max="5896" width="106.140625" style="2" customWidth="1"/>
    <col min="5897" max="5897" width="76.85546875" style="2" customWidth="1"/>
    <col min="5898" max="5898" width="62.5703125" style="2" customWidth="1"/>
    <col min="5899" max="5899" width="42.5703125" style="2" customWidth="1"/>
    <col min="5900" max="5900" width="73.28515625" style="2" customWidth="1"/>
    <col min="5901" max="5901" width="96.85546875" style="2" customWidth="1"/>
    <col min="5902" max="5902" width="83.28515625" style="2" customWidth="1"/>
    <col min="5903" max="5903" width="135.42578125" style="2" customWidth="1"/>
    <col min="5904" max="5904" width="112.5703125" style="2" customWidth="1"/>
    <col min="5905" max="5908" width="42.5703125" style="2" customWidth="1"/>
    <col min="5909" max="5909" width="134" style="2" customWidth="1"/>
    <col min="5910" max="5911" width="42.5703125" style="2" customWidth="1"/>
    <col min="5912" max="5912" width="79.7109375" style="2" customWidth="1"/>
    <col min="5913" max="5915" width="0" style="2" hidden="1" customWidth="1"/>
    <col min="5916" max="6144" width="9.140625" style="2"/>
    <col min="6145" max="6145" width="42.5703125" style="2" customWidth="1"/>
    <col min="6146" max="6146" width="106.140625" style="2" customWidth="1"/>
    <col min="6147" max="6147" width="255.42578125" style="2" customWidth="1"/>
    <col min="6148" max="6148" width="117.5703125" style="2" customWidth="1"/>
    <col min="6149" max="6149" width="114.7109375" style="2" customWidth="1"/>
    <col min="6150" max="6150" width="89" style="2" customWidth="1"/>
    <col min="6151" max="6151" width="63.28515625" style="2" customWidth="1"/>
    <col min="6152" max="6152" width="106.140625" style="2" customWidth="1"/>
    <col min="6153" max="6153" width="76.85546875" style="2" customWidth="1"/>
    <col min="6154" max="6154" width="62.5703125" style="2" customWidth="1"/>
    <col min="6155" max="6155" width="42.5703125" style="2" customWidth="1"/>
    <col min="6156" max="6156" width="73.28515625" style="2" customWidth="1"/>
    <col min="6157" max="6157" width="96.85546875" style="2" customWidth="1"/>
    <col min="6158" max="6158" width="83.28515625" style="2" customWidth="1"/>
    <col min="6159" max="6159" width="135.42578125" style="2" customWidth="1"/>
    <col min="6160" max="6160" width="112.5703125" style="2" customWidth="1"/>
    <col min="6161" max="6164" width="42.5703125" style="2" customWidth="1"/>
    <col min="6165" max="6165" width="134" style="2" customWidth="1"/>
    <col min="6166" max="6167" width="42.5703125" style="2" customWidth="1"/>
    <col min="6168" max="6168" width="79.7109375" style="2" customWidth="1"/>
    <col min="6169" max="6171" width="0" style="2" hidden="1" customWidth="1"/>
    <col min="6172" max="6400" width="9.140625" style="2"/>
    <col min="6401" max="6401" width="42.5703125" style="2" customWidth="1"/>
    <col min="6402" max="6402" width="106.140625" style="2" customWidth="1"/>
    <col min="6403" max="6403" width="255.42578125" style="2" customWidth="1"/>
    <col min="6404" max="6404" width="117.5703125" style="2" customWidth="1"/>
    <col min="6405" max="6405" width="114.7109375" style="2" customWidth="1"/>
    <col min="6406" max="6406" width="89" style="2" customWidth="1"/>
    <col min="6407" max="6407" width="63.28515625" style="2" customWidth="1"/>
    <col min="6408" max="6408" width="106.140625" style="2" customWidth="1"/>
    <col min="6409" max="6409" width="76.85546875" style="2" customWidth="1"/>
    <col min="6410" max="6410" width="62.5703125" style="2" customWidth="1"/>
    <col min="6411" max="6411" width="42.5703125" style="2" customWidth="1"/>
    <col min="6412" max="6412" width="73.28515625" style="2" customWidth="1"/>
    <col min="6413" max="6413" width="96.85546875" style="2" customWidth="1"/>
    <col min="6414" max="6414" width="83.28515625" style="2" customWidth="1"/>
    <col min="6415" max="6415" width="135.42578125" style="2" customWidth="1"/>
    <col min="6416" max="6416" width="112.5703125" style="2" customWidth="1"/>
    <col min="6417" max="6420" width="42.5703125" style="2" customWidth="1"/>
    <col min="6421" max="6421" width="134" style="2" customWidth="1"/>
    <col min="6422" max="6423" width="42.5703125" style="2" customWidth="1"/>
    <col min="6424" max="6424" width="79.7109375" style="2" customWidth="1"/>
    <col min="6425" max="6427" width="0" style="2" hidden="1" customWidth="1"/>
    <col min="6428" max="6656" width="9.140625" style="2"/>
    <col min="6657" max="6657" width="42.5703125" style="2" customWidth="1"/>
    <col min="6658" max="6658" width="106.140625" style="2" customWidth="1"/>
    <col min="6659" max="6659" width="255.42578125" style="2" customWidth="1"/>
    <col min="6660" max="6660" width="117.5703125" style="2" customWidth="1"/>
    <col min="6661" max="6661" width="114.7109375" style="2" customWidth="1"/>
    <col min="6662" max="6662" width="89" style="2" customWidth="1"/>
    <col min="6663" max="6663" width="63.28515625" style="2" customWidth="1"/>
    <col min="6664" max="6664" width="106.140625" style="2" customWidth="1"/>
    <col min="6665" max="6665" width="76.85546875" style="2" customWidth="1"/>
    <col min="6666" max="6666" width="62.5703125" style="2" customWidth="1"/>
    <col min="6667" max="6667" width="42.5703125" style="2" customWidth="1"/>
    <col min="6668" max="6668" width="73.28515625" style="2" customWidth="1"/>
    <col min="6669" max="6669" width="96.85546875" style="2" customWidth="1"/>
    <col min="6670" max="6670" width="83.28515625" style="2" customWidth="1"/>
    <col min="6671" max="6671" width="135.42578125" style="2" customWidth="1"/>
    <col min="6672" max="6672" width="112.5703125" style="2" customWidth="1"/>
    <col min="6673" max="6676" width="42.5703125" style="2" customWidth="1"/>
    <col min="6677" max="6677" width="134" style="2" customWidth="1"/>
    <col min="6678" max="6679" width="42.5703125" style="2" customWidth="1"/>
    <col min="6680" max="6680" width="79.7109375" style="2" customWidth="1"/>
    <col min="6681" max="6683" width="0" style="2" hidden="1" customWidth="1"/>
    <col min="6684" max="6912" width="9.140625" style="2"/>
    <col min="6913" max="6913" width="42.5703125" style="2" customWidth="1"/>
    <col min="6914" max="6914" width="106.140625" style="2" customWidth="1"/>
    <col min="6915" max="6915" width="255.42578125" style="2" customWidth="1"/>
    <col min="6916" max="6916" width="117.5703125" style="2" customWidth="1"/>
    <col min="6917" max="6917" width="114.7109375" style="2" customWidth="1"/>
    <col min="6918" max="6918" width="89" style="2" customWidth="1"/>
    <col min="6919" max="6919" width="63.28515625" style="2" customWidth="1"/>
    <col min="6920" max="6920" width="106.140625" style="2" customWidth="1"/>
    <col min="6921" max="6921" width="76.85546875" style="2" customWidth="1"/>
    <col min="6922" max="6922" width="62.5703125" style="2" customWidth="1"/>
    <col min="6923" max="6923" width="42.5703125" style="2" customWidth="1"/>
    <col min="6924" max="6924" width="73.28515625" style="2" customWidth="1"/>
    <col min="6925" max="6925" width="96.85546875" style="2" customWidth="1"/>
    <col min="6926" max="6926" width="83.28515625" style="2" customWidth="1"/>
    <col min="6927" max="6927" width="135.42578125" style="2" customWidth="1"/>
    <col min="6928" max="6928" width="112.5703125" style="2" customWidth="1"/>
    <col min="6929" max="6932" width="42.5703125" style="2" customWidth="1"/>
    <col min="6933" max="6933" width="134" style="2" customWidth="1"/>
    <col min="6934" max="6935" width="42.5703125" style="2" customWidth="1"/>
    <col min="6936" max="6936" width="79.7109375" style="2" customWidth="1"/>
    <col min="6937" max="6939" width="0" style="2" hidden="1" customWidth="1"/>
    <col min="6940" max="7168" width="9.140625" style="2"/>
    <col min="7169" max="7169" width="42.5703125" style="2" customWidth="1"/>
    <col min="7170" max="7170" width="106.140625" style="2" customWidth="1"/>
    <col min="7171" max="7171" width="255.42578125" style="2" customWidth="1"/>
    <col min="7172" max="7172" width="117.5703125" style="2" customWidth="1"/>
    <col min="7173" max="7173" width="114.7109375" style="2" customWidth="1"/>
    <col min="7174" max="7174" width="89" style="2" customWidth="1"/>
    <col min="7175" max="7175" width="63.28515625" style="2" customWidth="1"/>
    <col min="7176" max="7176" width="106.140625" style="2" customWidth="1"/>
    <col min="7177" max="7177" width="76.85546875" style="2" customWidth="1"/>
    <col min="7178" max="7178" width="62.5703125" style="2" customWidth="1"/>
    <col min="7179" max="7179" width="42.5703125" style="2" customWidth="1"/>
    <col min="7180" max="7180" width="73.28515625" style="2" customWidth="1"/>
    <col min="7181" max="7181" width="96.85546875" style="2" customWidth="1"/>
    <col min="7182" max="7182" width="83.28515625" style="2" customWidth="1"/>
    <col min="7183" max="7183" width="135.42578125" style="2" customWidth="1"/>
    <col min="7184" max="7184" width="112.5703125" style="2" customWidth="1"/>
    <col min="7185" max="7188" width="42.5703125" style="2" customWidth="1"/>
    <col min="7189" max="7189" width="134" style="2" customWidth="1"/>
    <col min="7190" max="7191" width="42.5703125" style="2" customWidth="1"/>
    <col min="7192" max="7192" width="79.7109375" style="2" customWidth="1"/>
    <col min="7193" max="7195" width="0" style="2" hidden="1" customWidth="1"/>
    <col min="7196" max="7424" width="9.140625" style="2"/>
    <col min="7425" max="7425" width="42.5703125" style="2" customWidth="1"/>
    <col min="7426" max="7426" width="106.140625" style="2" customWidth="1"/>
    <col min="7427" max="7427" width="255.42578125" style="2" customWidth="1"/>
    <col min="7428" max="7428" width="117.5703125" style="2" customWidth="1"/>
    <col min="7429" max="7429" width="114.7109375" style="2" customWidth="1"/>
    <col min="7430" max="7430" width="89" style="2" customWidth="1"/>
    <col min="7431" max="7431" width="63.28515625" style="2" customWidth="1"/>
    <col min="7432" max="7432" width="106.140625" style="2" customWidth="1"/>
    <col min="7433" max="7433" width="76.85546875" style="2" customWidth="1"/>
    <col min="7434" max="7434" width="62.5703125" style="2" customWidth="1"/>
    <col min="7435" max="7435" width="42.5703125" style="2" customWidth="1"/>
    <col min="7436" max="7436" width="73.28515625" style="2" customWidth="1"/>
    <col min="7437" max="7437" width="96.85546875" style="2" customWidth="1"/>
    <col min="7438" max="7438" width="83.28515625" style="2" customWidth="1"/>
    <col min="7439" max="7439" width="135.42578125" style="2" customWidth="1"/>
    <col min="7440" max="7440" width="112.5703125" style="2" customWidth="1"/>
    <col min="7441" max="7444" width="42.5703125" style="2" customWidth="1"/>
    <col min="7445" max="7445" width="134" style="2" customWidth="1"/>
    <col min="7446" max="7447" width="42.5703125" style="2" customWidth="1"/>
    <col min="7448" max="7448" width="79.7109375" style="2" customWidth="1"/>
    <col min="7449" max="7451" width="0" style="2" hidden="1" customWidth="1"/>
    <col min="7452" max="7680" width="9.140625" style="2"/>
    <col min="7681" max="7681" width="42.5703125" style="2" customWidth="1"/>
    <col min="7682" max="7682" width="106.140625" style="2" customWidth="1"/>
    <col min="7683" max="7683" width="255.42578125" style="2" customWidth="1"/>
    <col min="7684" max="7684" width="117.5703125" style="2" customWidth="1"/>
    <col min="7685" max="7685" width="114.7109375" style="2" customWidth="1"/>
    <col min="7686" max="7686" width="89" style="2" customWidth="1"/>
    <col min="7687" max="7687" width="63.28515625" style="2" customWidth="1"/>
    <col min="7688" max="7688" width="106.140625" style="2" customWidth="1"/>
    <col min="7689" max="7689" width="76.85546875" style="2" customWidth="1"/>
    <col min="7690" max="7690" width="62.5703125" style="2" customWidth="1"/>
    <col min="7691" max="7691" width="42.5703125" style="2" customWidth="1"/>
    <col min="7692" max="7692" width="73.28515625" style="2" customWidth="1"/>
    <col min="7693" max="7693" width="96.85546875" style="2" customWidth="1"/>
    <col min="7694" max="7694" width="83.28515625" style="2" customWidth="1"/>
    <col min="7695" max="7695" width="135.42578125" style="2" customWidth="1"/>
    <col min="7696" max="7696" width="112.5703125" style="2" customWidth="1"/>
    <col min="7697" max="7700" width="42.5703125" style="2" customWidth="1"/>
    <col min="7701" max="7701" width="134" style="2" customWidth="1"/>
    <col min="7702" max="7703" width="42.5703125" style="2" customWidth="1"/>
    <col min="7704" max="7704" width="79.7109375" style="2" customWidth="1"/>
    <col min="7705" max="7707" width="0" style="2" hidden="1" customWidth="1"/>
    <col min="7708" max="7936" width="9.140625" style="2"/>
    <col min="7937" max="7937" width="42.5703125" style="2" customWidth="1"/>
    <col min="7938" max="7938" width="106.140625" style="2" customWidth="1"/>
    <col min="7939" max="7939" width="255.42578125" style="2" customWidth="1"/>
    <col min="7940" max="7940" width="117.5703125" style="2" customWidth="1"/>
    <col min="7941" max="7941" width="114.7109375" style="2" customWidth="1"/>
    <col min="7942" max="7942" width="89" style="2" customWidth="1"/>
    <col min="7943" max="7943" width="63.28515625" style="2" customWidth="1"/>
    <col min="7944" max="7944" width="106.140625" style="2" customWidth="1"/>
    <col min="7945" max="7945" width="76.85546875" style="2" customWidth="1"/>
    <col min="7946" max="7946" width="62.5703125" style="2" customWidth="1"/>
    <col min="7947" max="7947" width="42.5703125" style="2" customWidth="1"/>
    <col min="7948" max="7948" width="73.28515625" style="2" customWidth="1"/>
    <col min="7949" max="7949" width="96.85546875" style="2" customWidth="1"/>
    <col min="7950" max="7950" width="83.28515625" style="2" customWidth="1"/>
    <col min="7951" max="7951" width="135.42578125" style="2" customWidth="1"/>
    <col min="7952" max="7952" width="112.5703125" style="2" customWidth="1"/>
    <col min="7953" max="7956" width="42.5703125" style="2" customWidth="1"/>
    <col min="7957" max="7957" width="134" style="2" customWidth="1"/>
    <col min="7958" max="7959" width="42.5703125" style="2" customWidth="1"/>
    <col min="7960" max="7960" width="79.7109375" style="2" customWidth="1"/>
    <col min="7961" max="7963" width="0" style="2" hidden="1" customWidth="1"/>
    <col min="7964" max="8192" width="9.140625" style="2"/>
    <col min="8193" max="8193" width="42.5703125" style="2" customWidth="1"/>
    <col min="8194" max="8194" width="106.140625" style="2" customWidth="1"/>
    <col min="8195" max="8195" width="255.42578125" style="2" customWidth="1"/>
    <col min="8196" max="8196" width="117.5703125" style="2" customWidth="1"/>
    <col min="8197" max="8197" width="114.7109375" style="2" customWidth="1"/>
    <col min="8198" max="8198" width="89" style="2" customWidth="1"/>
    <col min="8199" max="8199" width="63.28515625" style="2" customWidth="1"/>
    <col min="8200" max="8200" width="106.140625" style="2" customWidth="1"/>
    <col min="8201" max="8201" width="76.85546875" style="2" customWidth="1"/>
    <col min="8202" max="8202" width="62.5703125" style="2" customWidth="1"/>
    <col min="8203" max="8203" width="42.5703125" style="2" customWidth="1"/>
    <col min="8204" max="8204" width="73.28515625" style="2" customWidth="1"/>
    <col min="8205" max="8205" width="96.85546875" style="2" customWidth="1"/>
    <col min="8206" max="8206" width="83.28515625" style="2" customWidth="1"/>
    <col min="8207" max="8207" width="135.42578125" style="2" customWidth="1"/>
    <col min="8208" max="8208" width="112.5703125" style="2" customWidth="1"/>
    <col min="8209" max="8212" width="42.5703125" style="2" customWidth="1"/>
    <col min="8213" max="8213" width="134" style="2" customWidth="1"/>
    <col min="8214" max="8215" width="42.5703125" style="2" customWidth="1"/>
    <col min="8216" max="8216" width="79.7109375" style="2" customWidth="1"/>
    <col min="8217" max="8219" width="0" style="2" hidden="1" customWidth="1"/>
    <col min="8220" max="8448" width="9.140625" style="2"/>
    <col min="8449" max="8449" width="42.5703125" style="2" customWidth="1"/>
    <col min="8450" max="8450" width="106.140625" style="2" customWidth="1"/>
    <col min="8451" max="8451" width="255.42578125" style="2" customWidth="1"/>
    <col min="8452" max="8452" width="117.5703125" style="2" customWidth="1"/>
    <col min="8453" max="8453" width="114.7109375" style="2" customWidth="1"/>
    <col min="8454" max="8454" width="89" style="2" customWidth="1"/>
    <col min="8455" max="8455" width="63.28515625" style="2" customWidth="1"/>
    <col min="8456" max="8456" width="106.140625" style="2" customWidth="1"/>
    <col min="8457" max="8457" width="76.85546875" style="2" customWidth="1"/>
    <col min="8458" max="8458" width="62.5703125" style="2" customWidth="1"/>
    <col min="8459" max="8459" width="42.5703125" style="2" customWidth="1"/>
    <col min="8460" max="8460" width="73.28515625" style="2" customWidth="1"/>
    <col min="8461" max="8461" width="96.85546875" style="2" customWidth="1"/>
    <col min="8462" max="8462" width="83.28515625" style="2" customWidth="1"/>
    <col min="8463" max="8463" width="135.42578125" style="2" customWidth="1"/>
    <col min="8464" max="8464" width="112.5703125" style="2" customWidth="1"/>
    <col min="8465" max="8468" width="42.5703125" style="2" customWidth="1"/>
    <col min="8469" max="8469" width="134" style="2" customWidth="1"/>
    <col min="8470" max="8471" width="42.5703125" style="2" customWidth="1"/>
    <col min="8472" max="8472" width="79.7109375" style="2" customWidth="1"/>
    <col min="8473" max="8475" width="0" style="2" hidden="1" customWidth="1"/>
    <col min="8476" max="8704" width="9.140625" style="2"/>
    <col min="8705" max="8705" width="42.5703125" style="2" customWidth="1"/>
    <col min="8706" max="8706" width="106.140625" style="2" customWidth="1"/>
    <col min="8707" max="8707" width="255.42578125" style="2" customWidth="1"/>
    <col min="8708" max="8708" width="117.5703125" style="2" customWidth="1"/>
    <col min="8709" max="8709" width="114.7109375" style="2" customWidth="1"/>
    <col min="8710" max="8710" width="89" style="2" customWidth="1"/>
    <col min="8711" max="8711" width="63.28515625" style="2" customWidth="1"/>
    <col min="8712" max="8712" width="106.140625" style="2" customWidth="1"/>
    <col min="8713" max="8713" width="76.85546875" style="2" customWidth="1"/>
    <col min="8714" max="8714" width="62.5703125" style="2" customWidth="1"/>
    <col min="8715" max="8715" width="42.5703125" style="2" customWidth="1"/>
    <col min="8716" max="8716" width="73.28515625" style="2" customWidth="1"/>
    <col min="8717" max="8717" width="96.85546875" style="2" customWidth="1"/>
    <col min="8718" max="8718" width="83.28515625" style="2" customWidth="1"/>
    <col min="8719" max="8719" width="135.42578125" style="2" customWidth="1"/>
    <col min="8720" max="8720" width="112.5703125" style="2" customWidth="1"/>
    <col min="8721" max="8724" width="42.5703125" style="2" customWidth="1"/>
    <col min="8725" max="8725" width="134" style="2" customWidth="1"/>
    <col min="8726" max="8727" width="42.5703125" style="2" customWidth="1"/>
    <col min="8728" max="8728" width="79.7109375" style="2" customWidth="1"/>
    <col min="8729" max="8731" width="0" style="2" hidden="1" customWidth="1"/>
    <col min="8732" max="8960" width="9.140625" style="2"/>
    <col min="8961" max="8961" width="42.5703125" style="2" customWidth="1"/>
    <col min="8962" max="8962" width="106.140625" style="2" customWidth="1"/>
    <col min="8963" max="8963" width="255.42578125" style="2" customWidth="1"/>
    <col min="8964" max="8964" width="117.5703125" style="2" customWidth="1"/>
    <col min="8965" max="8965" width="114.7109375" style="2" customWidth="1"/>
    <col min="8966" max="8966" width="89" style="2" customWidth="1"/>
    <col min="8967" max="8967" width="63.28515625" style="2" customWidth="1"/>
    <col min="8968" max="8968" width="106.140625" style="2" customWidth="1"/>
    <col min="8969" max="8969" width="76.85546875" style="2" customWidth="1"/>
    <col min="8970" max="8970" width="62.5703125" style="2" customWidth="1"/>
    <col min="8971" max="8971" width="42.5703125" style="2" customWidth="1"/>
    <col min="8972" max="8972" width="73.28515625" style="2" customWidth="1"/>
    <col min="8973" max="8973" width="96.85546875" style="2" customWidth="1"/>
    <col min="8974" max="8974" width="83.28515625" style="2" customWidth="1"/>
    <col min="8975" max="8975" width="135.42578125" style="2" customWidth="1"/>
    <col min="8976" max="8976" width="112.5703125" style="2" customWidth="1"/>
    <col min="8977" max="8980" width="42.5703125" style="2" customWidth="1"/>
    <col min="8981" max="8981" width="134" style="2" customWidth="1"/>
    <col min="8982" max="8983" width="42.5703125" style="2" customWidth="1"/>
    <col min="8984" max="8984" width="79.7109375" style="2" customWidth="1"/>
    <col min="8985" max="8987" width="0" style="2" hidden="1" customWidth="1"/>
    <col min="8988" max="9216" width="9.140625" style="2"/>
    <col min="9217" max="9217" width="42.5703125" style="2" customWidth="1"/>
    <col min="9218" max="9218" width="106.140625" style="2" customWidth="1"/>
    <col min="9219" max="9219" width="255.42578125" style="2" customWidth="1"/>
    <col min="9220" max="9220" width="117.5703125" style="2" customWidth="1"/>
    <col min="9221" max="9221" width="114.7109375" style="2" customWidth="1"/>
    <col min="9222" max="9222" width="89" style="2" customWidth="1"/>
    <col min="9223" max="9223" width="63.28515625" style="2" customWidth="1"/>
    <col min="9224" max="9224" width="106.140625" style="2" customWidth="1"/>
    <col min="9225" max="9225" width="76.85546875" style="2" customWidth="1"/>
    <col min="9226" max="9226" width="62.5703125" style="2" customWidth="1"/>
    <col min="9227" max="9227" width="42.5703125" style="2" customWidth="1"/>
    <col min="9228" max="9228" width="73.28515625" style="2" customWidth="1"/>
    <col min="9229" max="9229" width="96.85546875" style="2" customWidth="1"/>
    <col min="9230" max="9230" width="83.28515625" style="2" customWidth="1"/>
    <col min="9231" max="9231" width="135.42578125" style="2" customWidth="1"/>
    <col min="9232" max="9232" width="112.5703125" style="2" customWidth="1"/>
    <col min="9233" max="9236" width="42.5703125" style="2" customWidth="1"/>
    <col min="9237" max="9237" width="134" style="2" customWidth="1"/>
    <col min="9238" max="9239" width="42.5703125" style="2" customWidth="1"/>
    <col min="9240" max="9240" width="79.7109375" style="2" customWidth="1"/>
    <col min="9241" max="9243" width="0" style="2" hidden="1" customWidth="1"/>
    <col min="9244" max="9472" width="9.140625" style="2"/>
    <col min="9473" max="9473" width="42.5703125" style="2" customWidth="1"/>
    <col min="9474" max="9474" width="106.140625" style="2" customWidth="1"/>
    <col min="9475" max="9475" width="255.42578125" style="2" customWidth="1"/>
    <col min="9476" max="9476" width="117.5703125" style="2" customWidth="1"/>
    <col min="9477" max="9477" width="114.7109375" style="2" customWidth="1"/>
    <col min="9478" max="9478" width="89" style="2" customWidth="1"/>
    <col min="9479" max="9479" width="63.28515625" style="2" customWidth="1"/>
    <col min="9480" max="9480" width="106.140625" style="2" customWidth="1"/>
    <col min="9481" max="9481" width="76.85546875" style="2" customWidth="1"/>
    <col min="9482" max="9482" width="62.5703125" style="2" customWidth="1"/>
    <col min="9483" max="9483" width="42.5703125" style="2" customWidth="1"/>
    <col min="9484" max="9484" width="73.28515625" style="2" customWidth="1"/>
    <col min="9485" max="9485" width="96.85546875" style="2" customWidth="1"/>
    <col min="9486" max="9486" width="83.28515625" style="2" customWidth="1"/>
    <col min="9487" max="9487" width="135.42578125" style="2" customWidth="1"/>
    <col min="9488" max="9488" width="112.5703125" style="2" customWidth="1"/>
    <col min="9489" max="9492" width="42.5703125" style="2" customWidth="1"/>
    <col min="9493" max="9493" width="134" style="2" customWidth="1"/>
    <col min="9494" max="9495" width="42.5703125" style="2" customWidth="1"/>
    <col min="9496" max="9496" width="79.7109375" style="2" customWidth="1"/>
    <col min="9497" max="9499" width="0" style="2" hidden="1" customWidth="1"/>
    <col min="9500" max="9728" width="9.140625" style="2"/>
    <col min="9729" max="9729" width="42.5703125" style="2" customWidth="1"/>
    <col min="9730" max="9730" width="106.140625" style="2" customWidth="1"/>
    <col min="9731" max="9731" width="255.42578125" style="2" customWidth="1"/>
    <col min="9732" max="9732" width="117.5703125" style="2" customWidth="1"/>
    <col min="9733" max="9733" width="114.7109375" style="2" customWidth="1"/>
    <col min="9734" max="9734" width="89" style="2" customWidth="1"/>
    <col min="9735" max="9735" width="63.28515625" style="2" customWidth="1"/>
    <col min="9736" max="9736" width="106.140625" style="2" customWidth="1"/>
    <col min="9737" max="9737" width="76.85546875" style="2" customWidth="1"/>
    <col min="9738" max="9738" width="62.5703125" style="2" customWidth="1"/>
    <col min="9739" max="9739" width="42.5703125" style="2" customWidth="1"/>
    <col min="9740" max="9740" width="73.28515625" style="2" customWidth="1"/>
    <col min="9741" max="9741" width="96.85546875" style="2" customWidth="1"/>
    <col min="9742" max="9742" width="83.28515625" style="2" customWidth="1"/>
    <col min="9743" max="9743" width="135.42578125" style="2" customWidth="1"/>
    <col min="9744" max="9744" width="112.5703125" style="2" customWidth="1"/>
    <col min="9745" max="9748" width="42.5703125" style="2" customWidth="1"/>
    <col min="9749" max="9749" width="134" style="2" customWidth="1"/>
    <col min="9750" max="9751" width="42.5703125" style="2" customWidth="1"/>
    <col min="9752" max="9752" width="79.7109375" style="2" customWidth="1"/>
    <col min="9753" max="9755" width="0" style="2" hidden="1" customWidth="1"/>
    <col min="9756" max="9984" width="9.140625" style="2"/>
    <col min="9985" max="9985" width="42.5703125" style="2" customWidth="1"/>
    <col min="9986" max="9986" width="106.140625" style="2" customWidth="1"/>
    <col min="9987" max="9987" width="255.42578125" style="2" customWidth="1"/>
    <col min="9988" max="9988" width="117.5703125" style="2" customWidth="1"/>
    <col min="9989" max="9989" width="114.7109375" style="2" customWidth="1"/>
    <col min="9990" max="9990" width="89" style="2" customWidth="1"/>
    <col min="9991" max="9991" width="63.28515625" style="2" customWidth="1"/>
    <col min="9992" max="9992" width="106.140625" style="2" customWidth="1"/>
    <col min="9993" max="9993" width="76.85546875" style="2" customWidth="1"/>
    <col min="9994" max="9994" width="62.5703125" style="2" customWidth="1"/>
    <col min="9995" max="9995" width="42.5703125" style="2" customWidth="1"/>
    <col min="9996" max="9996" width="73.28515625" style="2" customWidth="1"/>
    <col min="9997" max="9997" width="96.85546875" style="2" customWidth="1"/>
    <col min="9998" max="9998" width="83.28515625" style="2" customWidth="1"/>
    <col min="9999" max="9999" width="135.42578125" style="2" customWidth="1"/>
    <col min="10000" max="10000" width="112.5703125" style="2" customWidth="1"/>
    <col min="10001" max="10004" width="42.5703125" style="2" customWidth="1"/>
    <col min="10005" max="10005" width="134" style="2" customWidth="1"/>
    <col min="10006" max="10007" width="42.5703125" style="2" customWidth="1"/>
    <col min="10008" max="10008" width="79.7109375" style="2" customWidth="1"/>
    <col min="10009" max="10011" width="0" style="2" hidden="1" customWidth="1"/>
    <col min="10012" max="10240" width="9.140625" style="2"/>
    <col min="10241" max="10241" width="42.5703125" style="2" customWidth="1"/>
    <col min="10242" max="10242" width="106.140625" style="2" customWidth="1"/>
    <col min="10243" max="10243" width="255.42578125" style="2" customWidth="1"/>
    <col min="10244" max="10244" width="117.5703125" style="2" customWidth="1"/>
    <col min="10245" max="10245" width="114.7109375" style="2" customWidth="1"/>
    <col min="10246" max="10246" width="89" style="2" customWidth="1"/>
    <col min="10247" max="10247" width="63.28515625" style="2" customWidth="1"/>
    <col min="10248" max="10248" width="106.140625" style="2" customWidth="1"/>
    <col min="10249" max="10249" width="76.85546875" style="2" customWidth="1"/>
    <col min="10250" max="10250" width="62.5703125" style="2" customWidth="1"/>
    <col min="10251" max="10251" width="42.5703125" style="2" customWidth="1"/>
    <col min="10252" max="10252" width="73.28515625" style="2" customWidth="1"/>
    <col min="10253" max="10253" width="96.85546875" style="2" customWidth="1"/>
    <col min="10254" max="10254" width="83.28515625" style="2" customWidth="1"/>
    <col min="10255" max="10255" width="135.42578125" style="2" customWidth="1"/>
    <col min="10256" max="10256" width="112.5703125" style="2" customWidth="1"/>
    <col min="10257" max="10260" width="42.5703125" style="2" customWidth="1"/>
    <col min="10261" max="10261" width="134" style="2" customWidth="1"/>
    <col min="10262" max="10263" width="42.5703125" style="2" customWidth="1"/>
    <col min="10264" max="10264" width="79.7109375" style="2" customWidth="1"/>
    <col min="10265" max="10267" width="0" style="2" hidden="1" customWidth="1"/>
    <col min="10268" max="10496" width="9.140625" style="2"/>
    <col min="10497" max="10497" width="42.5703125" style="2" customWidth="1"/>
    <col min="10498" max="10498" width="106.140625" style="2" customWidth="1"/>
    <col min="10499" max="10499" width="255.42578125" style="2" customWidth="1"/>
    <col min="10500" max="10500" width="117.5703125" style="2" customWidth="1"/>
    <col min="10501" max="10501" width="114.7109375" style="2" customWidth="1"/>
    <col min="10502" max="10502" width="89" style="2" customWidth="1"/>
    <col min="10503" max="10503" width="63.28515625" style="2" customWidth="1"/>
    <col min="10504" max="10504" width="106.140625" style="2" customWidth="1"/>
    <col min="10505" max="10505" width="76.85546875" style="2" customWidth="1"/>
    <col min="10506" max="10506" width="62.5703125" style="2" customWidth="1"/>
    <col min="10507" max="10507" width="42.5703125" style="2" customWidth="1"/>
    <col min="10508" max="10508" width="73.28515625" style="2" customWidth="1"/>
    <col min="10509" max="10509" width="96.85546875" style="2" customWidth="1"/>
    <col min="10510" max="10510" width="83.28515625" style="2" customWidth="1"/>
    <col min="10511" max="10511" width="135.42578125" style="2" customWidth="1"/>
    <col min="10512" max="10512" width="112.5703125" style="2" customWidth="1"/>
    <col min="10513" max="10516" width="42.5703125" style="2" customWidth="1"/>
    <col min="10517" max="10517" width="134" style="2" customWidth="1"/>
    <col min="10518" max="10519" width="42.5703125" style="2" customWidth="1"/>
    <col min="10520" max="10520" width="79.7109375" style="2" customWidth="1"/>
    <col min="10521" max="10523" width="0" style="2" hidden="1" customWidth="1"/>
    <col min="10524" max="10752" width="9.140625" style="2"/>
    <col min="10753" max="10753" width="42.5703125" style="2" customWidth="1"/>
    <col min="10754" max="10754" width="106.140625" style="2" customWidth="1"/>
    <col min="10755" max="10755" width="255.42578125" style="2" customWidth="1"/>
    <col min="10756" max="10756" width="117.5703125" style="2" customWidth="1"/>
    <col min="10757" max="10757" width="114.7109375" style="2" customWidth="1"/>
    <col min="10758" max="10758" width="89" style="2" customWidth="1"/>
    <col min="10759" max="10759" width="63.28515625" style="2" customWidth="1"/>
    <col min="10760" max="10760" width="106.140625" style="2" customWidth="1"/>
    <col min="10761" max="10761" width="76.85546875" style="2" customWidth="1"/>
    <col min="10762" max="10762" width="62.5703125" style="2" customWidth="1"/>
    <col min="10763" max="10763" width="42.5703125" style="2" customWidth="1"/>
    <col min="10764" max="10764" width="73.28515625" style="2" customWidth="1"/>
    <col min="10765" max="10765" width="96.85546875" style="2" customWidth="1"/>
    <col min="10766" max="10766" width="83.28515625" style="2" customWidth="1"/>
    <col min="10767" max="10767" width="135.42578125" style="2" customWidth="1"/>
    <col min="10768" max="10768" width="112.5703125" style="2" customWidth="1"/>
    <col min="10769" max="10772" width="42.5703125" style="2" customWidth="1"/>
    <col min="10773" max="10773" width="134" style="2" customWidth="1"/>
    <col min="10774" max="10775" width="42.5703125" style="2" customWidth="1"/>
    <col min="10776" max="10776" width="79.7109375" style="2" customWidth="1"/>
    <col min="10777" max="10779" width="0" style="2" hidden="1" customWidth="1"/>
    <col min="10780" max="11008" width="9.140625" style="2"/>
    <col min="11009" max="11009" width="42.5703125" style="2" customWidth="1"/>
    <col min="11010" max="11010" width="106.140625" style="2" customWidth="1"/>
    <col min="11011" max="11011" width="255.42578125" style="2" customWidth="1"/>
    <col min="11012" max="11012" width="117.5703125" style="2" customWidth="1"/>
    <col min="11013" max="11013" width="114.7109375" style="2" customWidth="1"/>
    <col min="11014" max="11014" width="89" style="2" customWidth="1"/>
    <col min="11015" max="11015" width="63.28515625" style="2" customWidth="1"/>
    <col min="11016" max="11016" width="106.140625" style="2" customWidth="1"/>
    <col min="11017" max="11017" width="76.85546875" style="2" customWidth="1"/>
    <col min="11018" max="11018" width="62.5703125" style="2" customWidth="1"/>
    <col min="11019" max="11019" width="42.5703125" style="2" customWidth="1"/>
    <col min="11020" max="11020" width="73.28515625" style="2" customWidth="1"/>
    <col min="11021" max="11021" width="96.85546875" style="2" customWidth="1"/>
    <col min="11022" max="11022" width="83.28515625" style="2" customWidth="1"/>
    <col min="11023" max="11023" width="135.42578125" style="2" customWidth="1"/>
    <col min="11024" max="11024" width="112.5703125" style="2" customWidth="1"/>
    <col min="11025" max="11028" width="42.5703125" style="2" customWidth="1"/>
    <col min="11029" max="11029" width="134" style="2" customWidth="1"/>
    <col min="11030" max="11031" width="42.5703125" style="2" customWidth="1"/>
    <col min="11032" max="11032" width="79.7109375" style="2" customWidth="1"/>
    <col min="11033" max="11035" width="0" style="2" hidden="1" customWidth="1"/>
    <col min="11036" max="11264" width="9.140625" style="2"/>
    <col min="11265" max="11265" width="42.5703125" style="2" customWidth="1"/>
    <col min="11266" max="11266" width="106.140625" style="2" customWidth="1"/>
    <col min="11267" max="11267" width="255.42578125" style="2" customWidth="1"/>
    <col min="11268" max="11268" width="117.5703125" style="2" customWidth="1"/>
    <col min="11269" max="11269" width="114.7109375" style="2" customWidth="1"/>
    <col min="11270" max="11270" width="89" style="2" customWidth="1"/>
    <col min="11271" max="11271" width="63.28515625" style="2" customWidth="1"/>
    <col min="11272" max="11272" width="106.140625" style="2" customWidth="1"/>
    <col min="11273" max="11273" width="76.85546875" style="2" customWidth="1"/>
    <col min="11274" max="11274" width="62.5703125" style="2" customWidth="1"/>
    <col min="11275" max="11275" width="42.5703125" style="2" customWidth="1"/>
    <col min="11276" max="11276" width="73.28515625" style="2" customWidth="1"/>
    <col min="11277" max="11277" width="96.85546875" style="2" customWidth="1"/>
    <col min="11278" max="11278" width="83.28515625" style="2" customWidth="1"/>
    <col min="11279" max="11279" width="135.42578125" style="2" customWidth="1"/>
    <col min="11280" max="11280" width="112.5703125" style="2" customWidth="1"/>
    <col min="11281" max="11284" width="42.5703125" style="2" customWidth="1"/>
    <col min="11285" max="11285" width="134" style="2" customWidth="1"/>
    <col min="11286" max="11287" width="42.5703125" style="2" customWidth="1"/>
    <col min="11288" max="11288" width="79.7109375" style="2" customWidth="1"/>
    <col min="11289" max="11291" width="0" style="2" hidden="1" customWidth="1"/>
    <col min="11292" max="11520" width="9.140625" style="2"/>
    <col min="11521" max="11521" width="42.5703125" style="2" customWidth="1"/>
    <col min="11522" max="11522" width="106.140625" style="2" customWidth="1"/>
    <col min="11523" max="11523" width="255.42578125" style="2" customWidth="1"/>
    <col min="11524" max="11524" width="117.5703125" style="2" customWidth="1"/>
    <col min="11525" max="11525" width="114.7109375" style="2" customWidth="1"/>
    <col min="11526" max="11526" width="89" style="2" customWidth="1"/>
    <col min="11527" max="11527" width="63.28515625" style="2" customWidth="1"/>
    <col min="11528" max="11528" width="106.140625" style="2" customWidth="1"/>
    <col min="11529" max="11529" width="76.85546875" style="2" customWidth="1"/>
    <col min="11530" max="11530" width="62.5703125" style="2" customWidth="1"/>
    <col min="11531" max="11531" width="42.5703125" style="2" customWidth="1"/>
    <col min="11532" max="11532" width="73.28515625" style="2" customWidth="1"/>
    <col min="11533" max="11533" width="96.85546875" style="2" customWidth="1"/>
    <col min="11534" max="11534" width="83.28515625" style="2" customWidth="1"/>
    <col min="11535" max="11535" width="135.42578125" style="2" customWidth="1"/>
    <col min="11536" max="11536" width="112.5703125" style="2" customWidth="1"/>
    <col min="11537" max="11540" width="42.5703125" style="2" customWidth="1"/>
    <col min="11541" max="11541" width="134" style="2" customWidth="1"/>
    <col min="11542" max="11543" width="42.5703125" style="2" customWidth="1"/>
    <col min="11544" max="11544" width="79.7109375" style="2" customWidth="1"/>
    <col min="11545" max="11547" width="0" style="2" hidden="1" customWidth="1"/>
    <col min="11548" max="11776" width="9.140625" style="2"/>
    <col min="11777" max="11777" width="42.5703125" style="2" customWidth="1"/>
    <col min="11778" max="11778" width="106.140625" style="2" customWidth="1"/>
    <col min="11779" max="11779" width="255.42578125" style="2" customWidth="1"/>
    <col min="11780" max="11780" width="117.5703125" style="2" customWidth="1"/>
    <col min="11781" max="11781" width="114.7109375" style="2" customWidth="1"/>
    <col min="11782" max="11782" width="89" style="2" customWidth="1"/>
    <col min="11783" max="11783" width="63.28515625" style="2" customWidth="1"/>
    <col min="11784" max="11784" width="106.140625" style="2" customWidth="1"/>
    <col min="11785" max="11785" width="76.85546875" style="2" customWidth="1"/>
    <col min="11786" max="11786" width="62.5703125" style="2" customWidth="1"/>
    <col min="11787" max="11787" width="42.5703125" style="2" customWidth="1"/>
    <col min="11788" max="11788" width="73.28515625" style="2" customWidth="1"/>
    <col min="11789" max="11789" width="96.85546875" style="2" customWidth="1"/>
    <col min="11790" max="11790" width="83.28515625" style="2" customWidth="1"/>
    <col min="11791" max="11791" width="135.42578125" style="2" customWidth="1"/>
    <col min="11792" max="11792" width="112.5703125" style="2" customWidth="1"/>
    <col min="11793" max="11796" width="42.5703125" style="2" customWidth="1"/>
    <col min="11797" max="11797" width="134" style="2" customWidth="1"/>
    <col min="11798" max="11799" width="42.5703125" style="2" customWidth="1"/>
    <col min="11800" max="11800" width="79.7109375" style="2" customWidth="1"/>
    <col min="11801" max="11803" width="0" style="2" hidden="1" customWidth="1"/>
    <col min="11804" max="12032" width="9.140625" style="2"/>
    <col min="12033" max="12033" width="42.5703125" style="2" customWidth="1"/>
    <col min="12034" max="12034" width="106.140625" style="2" customWidth="1"/>
    <col min="12035" max="12035" width="255.42578125" style="2" customWidth="1"/>
    <col min="12036" max="12036" width="117.5703125" style="2" customWidth="1"/>
    <col min="12037" max="12037" width="114.7109375" style="2" customWidth="1"/>
    <col min="12038" max="12038" width="89" style="2" customWidth="1"/>
    <col min="12039" max="12039" width="63.28515625" style="2" customWidth="1"/>
    <col min="12040" max="12040" width="106.140625" style="2" customWidth="1"/>
    <col min="12041" max="12041" width="76.85546875" style="2" customWidth="1"/>
    <col min="12042" max="12042" width="62.5703125" style="2" customWidth="1"/>
    <col min="12043" max="12043" width="42.5703125" style="2" customWidth="1"/>
    <col min="12044" max="12044" width="73.28515625" style="2" customWidth="1"/>
    <col min="12045" max="12045" width="96.85546875" style="2" customWidth="1"/>
    <col min="12046" max="12046" width="83.28515625" style="2" customWidth="1"/>
    <col min="12047" max="12047" width="135.42578125" style="2" customWidth="1"/>
    <col min="12048" max="12048" width="112.5703125" style="2" customWidth="1"/>
    <col min="12049" max="12052" width="42.5703125" style="2" customWidth="1"/>
    <col min="12053" max="12053" width="134" style="2" customWidth="1"/>
    <col min="12054" max="12055" width="42.5703125" style="2" customWidth="1"/>
    <col min="12056" max="12056" width="79.7109375" style="2" customWidth="1"/>
    <col min="12057" max="12059" width="0" style="2" hidden="1" customWidth="1"/>
    <col min="12060" max="12288" width="9.140625" style="2"/>
    <col min="12289" max="12289" width="42.5703125" style="2" customWidth="1"/>
    <col min="12290" max="12290" width="106.140625" style="2" customWidth="1"/>
    <col min="12291" max="12291" width="255.42578125" style="2" customWidth="1"/>
    <col min="12292" max="12292" width="117.5703125" style="2" customWidth="1"/>
    <col min="12293" max="12293" width="114.7109375" style="2" customWidth="1"/>
    <col min="12294" max="12294" width="89" style="2" customWidth="1"/>
    <col min="12295" max="12295" width="63.28515625" style="2" customWidth="1"/>
    <col min="12296" max="12296" width="106.140625" style="2" customWidth="1"/>
    <col min="12297" max="12297" width="76.85546875" style="2" customWidth="1"/>
    <col min="12298" max="12298" width="62.5703125" style="2" customWidth="1"/>
    <col min="12299" max="12299" width="42.5703125" style="2" customWidth="1"/>
    <col min="12300" max="12300" width="73.28515625" style="2" customWidth="1"/>
    <col min="12301" max="12301" width="96.85546875" style="2" customWidth="1"/>
    <col min="12302" max="12302" width="83.28515625" style="2" customWidth="1"/>
    <col min="12303" max="12303" width="135.42578125" style="2" customWidth="1"/>
    <col min="12304" max="12304" width="112.5703125" style="2" customWidth="1"/>
    <col min="12305" max="12308" width="42.5703125" style="2" customWidth="1"/>
    <col min="12309" max="12309" width="134" style="2" customWidth="1"/>
    <col min="12310" max="12311" width="42.5703125" style="2" customWidth="1"/>
    <col min="12312" max="12312" width="79.7109375" style="2" customWidth="1"/>
    <col min="12313" max="12315" width="0" style="2" hidden="1" customWidth="1"/>
    <col min="12316" max="12544" width="9.140625" style="2"/>
    <col min="12545" max="12545" width="42.5703125" style="2" customWidth="1"/>
    <col min="12546" max="12546" width="106.140625" style="2" customWidth="1"/>
    <col min="12547" max="12547" width="255.42578125" style="2" customWidth="1"/>
    <col min="12548" max="12548" width="117.5703125" style="2" customWidth="1"/>
    <col min="12549" max="12549" width="114.7109375" style="2" customWidth="1"/>
    <col min="12550" max="12550" width="89" style="2" customWidth="1"/>
    <col min="12551" max="12551" width="63.28515625" style="2" customWidth="1"/>
    <col min="12552" max="12552" width="106.140625" style="2" customWidth="1"/>
    <col min="12553" max="12553" width="76.85546875" style="2" customWidth="1"/>
    <col min="12554" max="12554" width="62.5703125" style="2" customWidth="1"/>
    <col min="12555" max="12555" width="42.5703125" style="2" customWidth="1"/>
    <col min="12556" max="12556" width="73.28515625" style="2" customWidth="1"/>
    <col min="12557" max="12557" width="96.85546875" style="2" customWidth="1"/>
    <col min="12558" max="12558" width="83.28515625" style="2" customWidth="1"/>
    <col min="12559" max="12559" width="135.42578125" style="2" customWidth="1"/>
    <col min="12560" max="12560" width="112.5703125" style="2" customWidth="1"/>
    <col min="12561" max="12564" width="42.5703125" style="2" customWidth="1"/>
    <col min="12565" max="12565" width="134" style="2" customWidth="1"/>
    <col min="12566" max="12567" width="42.5703125" style="2" customWidth="1"/>
    <col min="12568" max="12568" width="79.7109375" style="2" customWidth="1"/>
    <col min="12569" max="12571" width="0" style="2" hidden="1" customWidth="1"/>
    <col min="12572" max="12800" width="9.140625" style="2"/>
    <col min="12801" max="12801" width="42.5703125" style="2" customWidth="1"/>
    <col min="12802" max="12802" width="106.140625" style="2" customWidth="1"/>
    <col min="12803" max="12803" width="255.42578125" style="2" customWidth="1"/>
    <col min="12804" max="12804" width="117.5703125" style="2" customWidth="1"/>
    <col min="12805" max="12805" width="114.7109375" style="2" customWidth="1"/>
    <col min="12806" max="12806" width="89" style="2" customWidth="1"/>
    <col min="12807" max="12807" width="63.28515625" style="2" customWidth="1"/>
    <col min="12808" max="12808" width="106.140625" style="2" customWidth="1"/>
    <col min="12809" max="12809" width="76.85546875" style="2" customWidth="1"/>
    <col min="12810" max="12810" width="62.5703125" style="2" customWidth="1"/>
    <col min="12811" max="12811" width="42.5703125" style="2" customWidth="1"/>
    <col min="12812" max="12812" width="73.28515625" style="2" customWidth="1"/>
    <col min="12813" max="12813" width="96.85546875" style="2" customWidth="1"/>
    <col min="12814" max="12814" width="83.28515625" style="2" customWidth="1"/>
    <col min="12815" max="12815" width="135.42578125" style="2" customWidth="1"/>
    <col min="12816" max="12816" width="112.5703125" style="2" customWidth="1"/>
    <col min="12817" max="12820" width="42.5703125" style="2" customWidth="1"/>
    <col min="12821" max="12821" width="134" style="2" customWidth="1"/>
    <col min="12822" max="12823" width="42.5703125" style="2" customWidth="1"/>
    <col min="12824" max="12824" width="79.7109375" style="2" customWidth="1"/>
    <col min="12825" max="12827" width="0" style="2" hidden="1" customWidth="1"/>
    <col min="12828" max="13056" width="9.140625" style="2"/>
    <col min="13057" max="13057" width="42.5703125" style="2" customWidth="1"/>
    <col min="13058" max="13058" width="106.140625" style="2" customWidth="1"/>
    <col min="13059" max="13059" width="255.42578125" style="2" customWidth="1"/>
    <col min="13060" max="13060" width="117.5703125" style="2" customWidth="1"/>
    <col min="13061" max="13061" width="114.7109375" style="2" customWidth="1"/>
    <col min="13062" max="13062" width="89" style="2" customWidth="1"/>
    <col min="13063" max="13063" width="63.28515625" style="2" customWidth="1"/>
    <col min="13064" max="13064" width="106.140625" style="2" customWidth="1"/>
    <col min="13065" max="13065" width="76.85546875" style="2" customWidth="1"/>
    <col min="13066" max="13066" width="62.5703125" style="2" customWidth="1"/>
    <col min="13067" max="13067" width="42.5703125" style="2" customWidth="1"/>
    <col min="13068" max="13068" width="73.28515625" style="2" customWidth="1"/>
    <col min="13069" max="13069" width="96.85546875" style="2" customWidth="1"/>
    <col min="13070" max="13070" width="83.28515625" style="2" customWidth="1"/>
    <col min="13071" max="13071" width="135.42578125" style="2" customWidth="1"/>
    <col min="13072" max="13072" width="112.5703125" style="2" customWidth="1"/>
    <col min="13073" max="13076" width="42.5703125" style="2" customWidth="1"/>
    <col min="13077" max="13077" width="134" style="2" customWidth="1"/>
    <col min="13078" max="13079" width="42.5703125" style="2" customWidth="1"/>
    <col min="13080" max="13080" width="79.7109375" style="2" customWidth="1"/>
    <col min="13081" max="13083" width="0" style="2" hidden="1" customWidth="1"/>
    <col min="13084" max="13312" width="9.140625" style="2"/>
    <col min="13313" max="13313" width="42.5703125" style="2" customWidth="1"/>
    <col min="13314" max="13314" width="106.140625" style="2" customWidth="1"/>
    <col min="13315" max="13315" width="255.42578125" style="2" customWidth="1"/>
    <col min="13316" max="13316" width="117.5703125" style="2" customWidth="1"/>
    <col min="13317" max="13317" width="114.7109375" style="2" customWidth="1"/>
    <col min="13318" max="13318" width="89" style="2" customWidth="1"/>
    <col min="13319" max="13319" width="63.28515625" style="2" customWidth="1"/>
    <col min="13320" max="13320" width="106.140625" style="2" customWidth="1"/>
    <col min="13321" max="13321" width="76.85546875" style="2" customWidth="1"/>
    <col min="13322" max="13322" width="62.5703125" style="2" customWidth="1"/>
    <col min="13323" max="13323" width="42.5703125" style="2" customWidth="1"/>
    <col min="13324" max="13324" width="73.28515625" style="2" customWidth="1"/>
    <col min="13325" max="13325" width="96.85546875" style="2" customWidth="1"/>
    <col min="13326" max="13326" width="83.28515625" style="2" customWidth="1"/>
    <col min="13327" max="13327" width="135.42578125" style="2" customWidth="1"/>
    <col min="13328" max="13328" width="112.5703125" style="2" customWidth="1"/>
    <col min="13329" max="13332" width="42.5703125" style="2" customWidth="1"/>
    <col min="13333" max="13333" width="134" style="2" customWidth="1"/>
    <col min="13334" max="13335" width="42.5703125" style="2" customWidth="1"/>
    <col min="13336" max="13336" width="79.7109375" style="2" customWidth="1"/>
    <col min="13337" max="13339" width="0" style="2" hidden="1" customWidth="1"/>
    <col min="13340" max="13568" width="9.140625" style="2"/>
    <col min="13569" max="13569" width="42.5703125" style="2" customWidth="1"/>
    <col min="13570" max="13570" width="106.140625" style="2" customWidth="1"/>
    <col min="13571" max="13571" width="255.42578125" style="2" customWidth="1"/>
    <col min="13572" max="13572" width="117.5703125" style="2" customWidth="1"/>
    <col min="13573" max="13573" width="114.7109375" style="2" customWidth="1"/>
    <col min="13574" max="13574" width="89" style="2" customWidth="1"/>
    <col min="13575" max="13575" width="63.28515625" style="2" customWidth="1"/>
    <col min="13576" max="13576" width="106.140625" style="2" customWidth="1"/>
    <col min="13577" max="13577" width="76.85546875" style="2" customWidth="1"/>
    <col min="13578" max="13578" width="62.5703125" style="2" customWidth="1"/>
    <col min="13579" max="13579" width="42.5703125" style="2" customWidth="1"/>
    <col min="13580" max="13580" width="73.28515625" style="2" customWidth="1"/>
    <col min="13581" max="13581" width="96.85546875" style="2" customWidth="1"/>
    <col min="13582" max="13582" width="83.28515625" style="2" customWidth="1"/>
    <col min="13583" max="13583" width="135.42578125" style="2" customWidth="1"/>
    <col min="13584" max="13584" width="112.5703125" style="2" customWidth="1"/>
    <col min="13585" max="13588" width="42.5703125" style="2" customWidth="1"/>
    <col min="13589" max="13589" width="134" style="2" customWidth="1"/>
    <col min="13590" max="13591" width="42.5703125" style="2" customWidth="1"/>
    <col min="13592" max="13592" width="79.7109375" style="2" customWidth="1"/>
    <col min="13593" max="13595" width="0" style="2" hidden="1" customWidth="1"/>
    <col min="13596" max="13824" width="9.140625" style="2"/>
    <col min="13825" max="13825" width="42.5703125" style="2" customWidth="1"/>
    <col min="13826" max="13826" width="106.140625" style="2" customWidth="1"/>
    <col min="13827" max="13827" width="255.42578125" style="2" customWidth="1"/>
    <col min="13828" max="13828" width="117.5703125" style="2" customWidth="1"/>
    <col min="13829" max="13829" width="114.7109375" style="2" customWidth="1"/>
    <col min="13830" max="13830" width="89" style="2" customWidth="1"/>
    <col min="13831" max="13831" width="63.28515625" style="2" customWidth="1"/>
    <col min="13832" max="13832" width="106.140625" style="2" customWidth="1"/>
    <col min="13833" max="13833" width="76.85546875" style="2" customWidth="1"/>
    <col min="13834" max="13834" width="62.5703125" style="2" customWidth="1"/>
    <col min="13835" max="13835" width="42.5703125" style="2" customWidth="1"/>
    <col min="13836" max="13836" width="73.28515625" style="2" customWidth="1"/>
    <col min="13837" max="13837" width="96.85546875" style="2" customWidth="1"/>
    <col min="13838" max="13838" width="83.28515625" style="2" customWidth="1"/>
    <col min="13839" max="13839" width="135.42578125" style="2" customWidth="1"/>
    <col min="13840" max="13840" width="112.5703125" style="2" customWidth="1"/>
    <col min="13841" max="13844" width="42.5703125" style="2" customWidth="1"/>
    <col min="13845" max="13845" width="134" style="2" customWidth="1"/>
    <col min="13846" max="13847" width="42.5703125" style="2" customWidth="1"/>
    <col min="13848" max="13848" width="79.7109375" style="2" customWidth="1"/>
    <col min="13849" max="13851" width="0" style="2" hidden="1" customWidth="1"/>
    <col min="13852" max="14080" width="9.140625" style="2"/>
    <col min="14081" max="14081" width="42.5703125" style="2" customWidth="1"/>
    <col min="14082" max="14082" width="106.140625" style="2" customWidth="1"/>
    <col min="14083" max="14083" width="255.42578125" style="2" customWidth="1"/>
    <col min="14084" max="14084" width="117.5703125" style="2" customWidth="1"/>
    <col min="14085" max="14085" width="114.7109375" style="2" customWidth="1"/>
    <col min="14086" max="14086" width="89" style="2" customWidth="1"/>
    <col min="14087" max="14087" width="63.28515625" style="2" customWidth="1"/>
    <col min="14088" max="14088" width="106.140625" style="2" customWidth="1"/>
    <col min="14089" max="14089" width="76.85546875" style="2" customWidth="1"/>
    <col min="14090" max="14090" width="62.5703125" style="2" customWidth="1"/>
    <col min="14091" max="14091" width="42.5703125" style="2" customWidth="1"/>
    <col min="14092" max="14092" width="73.28515625" style="2" customWidth="1"/>
    <col min="14093" max="14093" width="96.85546875" style="2" customWidth="1"/>
    <col min="14094" max="14094" width="83.28515625" style="2" customWidth="1"/>
    <col min="14095" max="14095" width="135.42578125" style="2" customWidth="1"/>
    <col min="14096" max="14096" width="112.5703125" style="2" customWidth="1"/>
    <col min="14097" max="14100" width="42.5703125" style="2" customWidth="1"/>
    <col min="14101" max="14101" width="134" style="2" customWidth="1"/>
    <col min="14102" max="14103" width="42.5703125" style="2" customWidth="1"/>
    <col min="14104" max="14104" width="79.7109375" style="2" customWidth="1"/>
    <col min="14105" max="14107" width="0" style="2" hidden="1" customWidth="1"/>
    <col min="14108" max="14336" width="9.140625" style="2"/>
    <col min="14337" max="14337" width="42.5703125" style="2" customWidth="1"/>
    <col min="14338" max="14338" width="106.140625" style="2" customWidth="1"/>
    <col min="14339" max="14339" width="255.42578125" style="2" customWidth="1"/>
    <col min="14340" max="14340" width="117.5703125" style="2" customWidth="1"/>
    <col min="14341" max="14341" width="114.7109375" style="2" customWidth="1"/>
    <col min="14342" max="14342" width="89" style="2" customWidth="1"/>
    <col min="14343" max="14343" width="63.28515625" style="2" customWidth="1"/>
    <col min="14344" max="14344" width="106.140625" style="2" customWidth="1"/>
    <col min="14345" max="14345" width="76.85546875" style="2" customWidth="1"/>
    <col min="14346" max="14346" width="62.5703125" style="2" customWidth="1"/>
    <col min="14347" max="14347" width="42.5703125" style="2" customWidth="1"/>
    <col min="14348" max="14348" width="73.28515625" style="2" customWidth="1"/>
    <col min="14349" max="14349" width="96.85546875" style="2" customWidth="1"/>
    <col min="14350" max="14350" width="83.28515625" style="2" customWidth="1"/>
    <col min="14351" max="14351" width="135.42578125" style="2" customWidth="1"/>
    <col min="14352" max="14352" width="112.5703125" style="2" customWidth="1"/>
    <col min="14353" max="14356" width="42.5703125" style="2" customWidth="1"/>
    <col min="14357" max="14357" width="134" style="2" customWidth="1"/>
    <col min="14358" max="14359" width="42.5703125" style="2" customWidth="1"/>
    <col min="14360" max="14360" width="79.7109375" style="2" customWidth="1"/>
    <col min="14361" max="14363" width="0" style="2" hidden="1" customWidth="1"/>
    <col min="14364" max="14592" width="9.140625" style="2"/>
    <col min="14593" max="14593" width="42.5703125" style="2" customWidth="1"/>
    <col min="14594" max="14594" width="106.140625" style="2" customWidth="1"/>
    <col min="14595" max="14595" width="255.42578125" style="2" customWidth="1"/>
    <col min="14596" max="14596" width="117.5703125" style="2" customWidth="1"/>
    <col min="14597" max="14597" width="114.7109375" style="2" customWidth="1"/>
    <col min="14598" max="14598" width="89" style="2" customWidth="1"/>
    <col min="14599" max="14599" width="63.28515625" style="2" customWidth="1"/>
    <col min="14600" max="14600" width="106.140625" style="2" customWidth="1"/>
    <col min="14601" max="14601" width="76.85546875" style="2" customWidth="1"/>
    <col min="14602" max="14602" width="62.5703125" style="2" customWidth="1"/>
    <col min="14603" max="14603" width="42.5703125" style="2" customWidth="1"/>
    <col min="14604" max="14604" width="73.28515625" style="2" customWidth="1"/>
    <col min="14605" max="14605" width="96.85546875" style="2" customWidth="1"/>
    <col min="14606" max="14606" width="83.28515625" style="2" customWidth="1"/>
    <col min="14607" max="14607" width="135.42578125" style="2" customWidth="1"/>
    <col min="14608" max="14608" width="112.5703125" style="2" customWidth="1"/>
    <col min="14609" max="14612" width="42.5703125" style="2" customWidth="1"/>
    <col min="14613" max="14613" width="134" style="2" customWidth="1"/>
    <col min="14614" max="14615" width="42.5703125" style="2" customWidth="1"/>
    <col min="14616" max="14616" width="79.7109375" style="2" customWidth="1"/>
    <col min="14617" max="14619" width="0" style="2" hidden="1" customWidth="1"/>
    <col min="14620" max="14848" width="9.140625" style="2"/>
    <col min="14849" max="14849" width="42.5703125" style="2" customWidth="1"/>
    <col min="14850" max="14850" width="106.140625" style="2" customWidth="1"/>
    <col min="14851" max="14851" width="255.42578125" style="2" customWidth="1"/>
    <col min="14852" max="14852" width="117.5703125" style="2" customWidth="1"/>
    <col min="14853" max="14853" width="114.7109375" style="2" customWidth="1"/>
    <col min="14854" max="14854" width="89" style="2" customWidth="1"/>
    <col min="14855" max="14855" width="63.28515625" style="2" customWidth="1"/>
    <col min="14856" max="14856" width="106.140625" style="2" customWidth="1"/>
    <col min="14857" max="14857" width="76.85546875" style="2" customWidth="1"/>
    <col min="14858" max="14858" width="62.5703125" style="2" customWidth="1"/>
    <col min="14859" max="14859" width="42.5703125" style="2" customWidth="1"/>
    <col min="14860" max="14860" width="73.28515625" style="2" customWidth="1"/>
    <col min="14861" max="14861" width="96.85546875" style="2" customWidth="1"/>
    <col min="14862" max="14862" width="83.28515625" style="2" customWidth="1"/>
    <col min="14863" max="14863" width="135.42578125" style="2" customWidth="1"/>
    <col min="14864" max="14864" width="112.5703125" style="2" customWidth="1"/>
    <col min="14865" max="14868" width="42.5703125" style="2" customWidth="1"/>
    <col min="14869" max="14869" width="134" style="2" customWidth="1"/>
    <col min="14870" max="14871" width="42.5703125" style="2" customWidth="1"/>
    <col min="14872" max="14872" width="79.7109375" style="2" customWidth="1"/>
    <col min="14873" max="14875" width="0" style="2" hidden="1" customWidth="1"/>
    <col min="14876" max="15104" width="9.140625" style="2"/>
    <col min="15105" max="15105" width="42.5703125" style="2" customWidth="1"/>
    <col min="15106" max="15106" width="106.140625" style="2" customWidth="1"/>
    <col min="15107" max="15107" width="255.42578125" style="2" customWidth="1"/>
    <col min="15108" max="15108" width="117.5703125" style="2" customWidth="1"/>
    <col min="15109" max="15109" width="114.7109375" style="2" customWidth="1"/>
    <col min="15110" max="15110" width="89" style="2" customWidth="1"/>
    <col min="15111" max="15111" width="63.28515625" style="2" customWidth="1"/>
    <col min="15112" max="15112" width="106.140625" style="2" customWidth="1"/>
    <col min="15113" max="15113" width="76.85546875" style="2" customWidth="1"/>
    <col min="15114" max="15114" width="62.5703125" style="2" customWidth="1"/>
    <col min="15115" max="15115" width="42.5703125" style="2" customWidth="1"/>
    <col min="15116" max="15116" width="73.28515625" style="2" customWidth="1"/>
    <col min="15117" max="15117" width="96.85546875" style="2" customWidth="1"/>
    <col min="15118" max="15118" width="83.28515625" style="2" customWidth="1"/>
    <col min="15119" max="15119" width="135.42578125" style="2" customWidth="1"/>
    <col min="15120" max="15120" width="112.5703125" style="2" customWidth="1"/>
    <col min="15121" max="15124" width="42.5703125" style="2" customWidth="1"/>
    <col min="15125" max="15125" width="134" style="2" customWidth="1"/>
    <col min="15126" max="15127" width="42.5703125" style="2" customWidth="1"/>
    <col min="15128" max="15128" width="79.7109375" style="2" customWidth="1"/>
    <col min="15129" max="15131" width="0" style="2" hidden="1" customWidth="1"/>
    <col min="15132" max="15360" width="9.140625" style="2"/>
    <col min="15361" max="15361" width="42.5703125" style="2" customWidth="1"/>
    <col min="15362" max="15362" width="106.140625" style="2" customWidth="1"/>
    <col min="15363" max="15363" width="255.42578125" style="2" customWidth="1"/>
    <col min="15364" max="15364" width="117.5703125" style="2" customWidth="1"/>
    <col min="15365" max="15365" width="114.7109375" style="2" customWidth="1"/>
    <col min="15366" max="15366" width="89" style="2" customWidth="1"/>
    <col min="15367" max="15367" width="63.28515625" style="2" customWidth="1"/>
    <col min="15368" max="15368" width="106.140625" style="2" customWidth="1"/>
    <col min="15369" max="15369" width="76.85546875" style="2" customWidth="1"/>
    <col min="15370" max="15370" width="62.5703125" style="2" customWidth="1"/>
    <col min="15371" max="15371" width="42.5703125" style="2" customWidth="1"/>
    <col min="15372" max="15372" width="73.28515625" style="2" customWidth="1"/>
    <col min="15373" max="15373" width="96.85546875" style="2" customWidth="1"/>
    <col min="15374" max="15374" width="83.28515625" style="2" customWidth="1"/>
    <col min="15375" max="15375" width="135.42578125" style="2" customWidth="1"/>
    <col min="15376" max="15376" width="112.5703125" style="2" customWidth="1"/>
    <col min="15377" max="15380" width="42.5703125" style="2" customWidth="1"/>
    <col min="15381" max="15381" width="134" style="2" customWidth="1"/>
    <col min="15382" max="15383" width="42.5703125" style="2" customWidth="1"/>
    <col min="15384" max="15384" width="79.7109375" style="2" customWidth="1"/>
    <col min="15385" max="15387" width="0" style="2" hidden="1" customWidth="1"/>
    <col min="15388" max="15616" width="9.140625" style="2"/>
    <col min="15617" max="15617" width="42.5703125" style="2" customWidth="1"/>
    <col min="15618" max="15618" width="106.140625" style="2" customWidth="1"/>
    <col min="15619" max="15619" width="255.42578125" style="2" customWidth="1"/>
    <col min="15620" max="15620" width="117.5703125" style="2" customWidth="1"/>
    <col min="15621" max="15621" width="114.7109375" style="2" customWidth="1"/>
    <col min="15622" max="15622" width="89" style="2" customWidth="1"/>
    <col min="15623" max="15623" width="63.28515625" style="2" customWidth="1"/>
    <col min="15624" max="15624" width="106.140625" style="2" customWidth="1"/>
    <col min="15625" max="15625" width="76.85546875" style="2" customWidth="1"/>
    <col min="15626" max="15626" width="62.5703125" style="2" customWidth="1"/>
    <col min="15627" max="15627" width="42.5703125" style="2" customWidth="1"/>
    <col min="15628" max="15628" width="73.28515625" style="2" customWidth="1"/>
    <col min="15629" max="15629" width="96.85546875" style="2" customWidth="1"/>
    <col min="15630" max="15630" width="83.28515625" style="2" customWidth="1"/>
    <col min="15631" max="15631" width="135.42578125" style="2" customWidth="1"/>
    <col min="15632" max="15632" width="112.5703125" style="2" customWidth="1"/>
    <col min="15633" max="15636" width="42.5703125" style="2" customWidth="1"/>
    <col min="15637" max="15637" width="134" style="2" customWidth="1"/>
    <col min="15638" max="15639" width="42.5703125" style="2" customWidth="1"/>
    <col min="15640" max="15640" width="79.7109375" style="2" customWidth="1"/>
    <col min="15641" max="15643" width="0" style="2" hidden="1" customWidth="1"/>
    <col min="15644" max="15872" width="9.140625" style="2"/>
    <col min="15873" max="15873" width="42.5703125" style="2" customWidth="1"/>
    <col min="15874" max="15874" width="106.140625" style="2" customWidth="1"/>
    <col min="15875" max="15875" width="255.42578125" style="2" customWidth="1"/>
    <col min="15876" max="15876" width="117.5703125" style="2" customWidth="1"/>
    <col min="15877" max="15877" width="114.7109375" style="2" customWidth="1"/>
    <col min="15878" max="15878" width="89" style="2" customWidth="1"/>
    <col min="15879" max="15879" width="63.28515625" style="2" customWidth="1"/>
    <col min="15880" max="15880" width="106.140625" style="2" customWidth="1"/>
    <col min="15881" max="15881" width="76.85546875" style="2" customWidth="1"/>
    <col min="15882" max="15882" width="62.5703125" style="2" customWidth="1"/>
    <col min="15883" max="15883" width="42.5703125" style="2" customWidth="1"/>
    <col min="15884" max="15884" width="73.28515625" style="2" customWidth="1"/>
    <col min="15885" max="15885" width="96.85546875" style="2" customWidth="1"/>
    <col min="15886" max="15886" width="83.28515625" style="2" customWidth="1"/>
    <col min="15887" max="15887" width="135.42578125" style="2" customWidth="1"/>
    <col min="15888" max="15888" width="112.5703125" style="2" customWidth="1"/>
    <col min="15889" max="15892" width="42.5703125" style="2" customWidth="1"/>
    <col min="15893" max="15893" width="134" style="2" customWidth="1"/>
    <col min="15894" max="15895" width="42.5703125" style="2" customWidth="1"/>
    <col min="15896" max="15896" width="79.7109375" style="2" customWidth="1"/>
    <col min="15897" max="15899" width="0" style="2" hidden="1" customWidth="1"/>
    <col min="15900" max="16128" width="9.140625" style="2"/>
    <col min="16129" max="16129" width="42.5703125" style="2" customWidth="1"/>
    <col min="16130" max="16130" width="106.140625" style="2" customWidth="1"/>
    <col min="16131" max="16131" width="255.42578125" style="2" customWidth="1"/>
    <col min="16132" max="16132" width="117.5703125" style="2" customWidth="1"/>
    <col min="16133" max="16133" width="114.7109375" style="2" customWidth="1"/>
    <col min="16134" max="16134" width="89" style="2" customWidth="1"/>
    <col min="16135" max="16135" width="63.28515625" style="2" customWidth="1"/>
    <col min="16136" max="16136" width="106.140625" style="2" customWidth="1"/>
    <col min="16137" max="16137" width="76.85546875" style="2" customWidth="1"/>
    <col min="16138" max="16138" width="62.5703125" style="2" customWidth="1"/>
    <col min="16139" max="16139" width="42.5703125" style="2" customWidth="1"/>
    <col min="16140" max="16140" width="73.28515625" style="2" customWidth="1"/>
    <col min="16141" max="16141" width="96.85546875" style="2" customWidth="1"/>
    <col min="16142" max="16142" width="83.28515625" style="2" customWidth="1"/>
    <col min="16143" max="16143" width="135.42578125" style="2" customWidth="1"/>
    <col min="16144" max="16144" width="112.5703125" style="2" customWidth="1"/>
    <col min="16145" max="16148" width="42.5703125" style="2" customWidth="1"/>
    <col min="16149" max="16149" width="134" style="2" customWidth="1"/>
    <col min="16150" max="16151" width="42.5703125" style="2" customWidth="1"/>
    <col min="16152" max="16152" width="79.7109375" style="2" customWidth="1"/>
    <col min="16153" max="16155" width="0" style="2" hidden="1" customWidth="1"/>
    <col min="16156" max="16384" width="9.140625" style="2"/>
  </cols>
  <sheetData>
    <row r="1" spans="1:27" ht="238.5" customHeight="1" x14ac:dyDescent="0.55000000000000004">
      <c r="A1" s="207" t="s">
        <v>0</v>
      </c>
      <c r="B1" s="208"/>
      <c r="C1" s="208"/>
      <c r="D1" s="208"/>
      <c r="E1" s="208"/>
      <c r="F1" s="208"/>
      <c r="G1" s="208"/>
      <c r="H1" s="208"/>
      <c r="I1" s="208"/>
      <c r="J1" s="208"/>
      <c r="K1" s="208"/>
      <c r="L1" s="208"/>
      <c r="M1" s="208"/>
      <c r="N1" s="208"/>
      <c r="O1" s="208"/>
      <c r="P1" s="209"/>
      <c r="Q1" s="208"/>
      <c r="R1" s="208"/>
      <c r="S1" s="208"/>
      <c r="T1" s="208"/>
      <c r="U1" s="208"/>
      <c r="V1" s="208"/>
      <c r="W1" s="208"/>
      <c r="X1" s="210"/>
      <c r="Y1" s="1"/>
      <c r="Z1" s="1"/>
      <c r="AA1" s="1"/>
    </row>
    <row r="2" spans="1:27" ht="354.75" customHeight="1" x14ac:dyDescent="0.55000000000000004">
      <c r="A2" s="3" t="s">
        <v>1</v>
      </c>
      <c r="B2" s="4" t="s">
        <v>2</v>
      </c>
      <c r="C2" s="5" t="s">
        <v>3</v>
      </c>
      <c r="D2" s="5" t="s">
        <v>4</v>
      </c>
      <c r="E2" s="5" t="s">
        <v>5</v>
      </c>
      <c r="F2" s="5" t="s">
        <v>6</v>
      </c>
      <c r="G2" s="3" t="s">
        <v>7</v>
      </c>
      <c r="H2" s="3" t="s">
        <v>8</v>
      </c>
      <c r="I2" s="3" t="s">
        <v>9</v>
      </c>
      <c r="J2" s="3" t="s">
        <v>10</v>
      </c>
      <c r="K2" s="3" t="s">
        <v>11</v>
      </c>
      <c r="L2" s="3" t="s">
        <v>12</v>
      </c>
      <c r="M2" s="3" t="s">
        <v>13</v>
      </c>
      <c r="N2" s="3" t="s">
        <v>14</v>
      </c>
      <c r="O2" s="3" t="s">
        <v>15</v>
      </c>
      <c r="P2" s="3" t="s">
        <v>16</v>
      </c>
      <c r="Q2" s="3" t="s">
        <v>17</v>
      </c>
      <c r="R2" s="3" t="s">
        <v>18</v>
      </c>
      <c r="S2" s="3" t="s">
        <v>19</v>
      </c>
      <c r="T2" s="6" t="s">
        <v>20</v>
      </c>
      <c r="U2" s="3" t="s">
        <v>21</v>
      </c>
      <c r="V2" s="6" t="s">
        <v>22</v>
      </c>
      <c r="W2" s="6" t="s">
        <v>23</v>
      </c>
      <c r="X2" s="6" t="s">
        <v>24</v>
      </c>
      <c r="Y2" s="6" t="s">
        <v>25</v>
      </c>
      <c r="Z2" s="6" t="s">
        <v>26</v>
      </c>
      <c r="AA2" s="6" t="s">
        <v>27</v>
      </c>
    </row>
    <row r="3" spans="1:27" s="11" customFormat="1" ht="114.95" customHeight="1" x14ac:dyDescent="0.55000000000000004">
      <c r="A3" s="7"/>
      <c r="B3" s="8"/>
      <c r="C3" s="9" t="s">
        <v>28</v>
      </c>
      <c r="D3" s="9"/>
      <c r="E3" s="9"/>
      <c r="F3" s="9"/>
      <c r="G3" s="9"/>
      <c r="H3" s="9"/>
      <c r="I3" s="9"/>
      <c r="J3" s="9"/>
      <c r="K3" s="9"/>
      <c r="L3" s="9"/>
      <c r="M3" s="9"/>
      <c r="N3" s="9"/>
      <c r="O3" s="9"/>
      <c r="P3" s="9"/>
      <c r="Q3" s="7"/>
      <c r="R3" s="7"/>
      <c r="S3" s="7"/>
      <c r="T3" s="10"/>
      <c r="U3" s="10"/>
      <c r="V3" s="10"/>
      <c r="W3" s="10"/>
      <c r="X3" s="10"/>
      <c r="Y3" s="10"/>
      <c r="Z3" s="10"/>
      <c r="AA3" s="10"/>
    </row>
    <row r="4" spans="1:27" ht="279.75" customHeight="1" x14ac:dyDescent="0.55000000000000004">
      <c r="A4" s="12">
        <v>1</v>
      </c>
      <c r="B4" s="13" t="s">
        <v>29</v>
      </c>
      <c r="C4" s="14" t="s">
        <v>30</v>
      </c>
      <c r="D4" s="14" t="s">
        <v>31</v>
      </c>
      <c r="E4" s="14" t="s">
        <v>32</v>
      </c>
      <c r="F4" s="14" t="s">
        <v>33</v>
      </c>
      <c r="G4" s="14">
        <f>'[1]Lotto 1'!C23</f>
        <v>79.147000000000006</v>
      </c>
      <c r="H4" s="14"/>
      <c r="I4" s="14">
        <f>'[1]valutazione lotto 1'!K18</f>
        <v>1.1803757412099696</v>
      </c>
      <c r="J4" s="15">
        <f t="shared" ref="J4:J29" si="0">G4+I4</f>
        <v>80.327375741209977</v>
      </c>
      <c r="K4" s="14">
        <v>0.11</v>
      </c>
      <c r="L4" s="16">
        <f>K4*U4/100</f>
        <v>8.36</v>
      </c>
      <c r="M4" s="16">
        <f>U4-L4</f>
        <v>7591.64</v>
      </c>
      <c r="N4" s="14" t="s">
        <v>34</v>
      </c>
      <c r="O4" s="14" t="s">
        <v>15</v>
      </c>
      <c r="P4" s="17" t="s">
        <v>16</v>
      </c>
      <c r="Q4" s="18">
        <v>200</v>
      </c>
      <c r="R4" s="18">
        <f>Q4*4</f>
        <v>800</v>
      </c>
      <c r="S4" s="19" t="s">
        <v>35</v>
      </c>
      <c r="T4" s="20">
        <v>9.5</v>
      </c>
      <c r="U4" s="20">
        <f>R4*T4</f>
        <v>7600</v>
      </c>
      <c r="V4" s="20">
        <f>U4*0.2</f>
        <v>1520</v>
      </c>
      <c r="W4" s="20">
        <f>U4/4/12*6</f>
        <v>950</v>
      </c>
      <c r="X4" s="21">
        <f>U4+V4+W4</f>
        <v>10070</v>
      </c>
      <c r="Y4" s="21">
        <f>U4*0.02</f>
        <v>152</v>
      </c>
      <c r="Z4" s="21">
        <f>U4*0.01</f>
        <v>76</v>
      </c>
      <c r="AA4" s="21" t="s">
        <v>36</v>
      </c>
    </row>
    <row r="5" spans="1:27" ht="249.95" customHeight="1" x14ac:dyDescent="0.55000000000000004">
      <c r="A5" s="22">
        <v>1</v>
      </c>
      <c r="B5" s="13" t="s">
        <v>29</v>
      </c>
      <c r="C5" s="14" t="s">
        <v>30</v>
      </c>
      <c r="D5" s="23" t="s">
        <v>31</v>
      </c>
      <c r="E5" s="23" t="s">
        <v>37</v>
      </c>
      <c r="F5" s="23" t="s">
        <v>33</v>
      </c>
      <c r="G5" s="14">
        <f>'[1]Lotto 1'!C24</f>
        <v>80</v>
      </c>
      <c r="H5" s="14"/>
      <c r="I5" s="14">
        <f>'[1]valutazione lotto 1'!K19</f>
        <v>8.1623799134691684</v>
      </c>
      <c r="J5" s="15">
        <f t="shared" si="0"/>
        <v>88.162379913469167</v>
      </c>
      <c r="K5" s="23">
        <v>5.26</v>
      </c>
      <c r="L5" s="24">
        <f>K5*U4/100</f>
        <v>399.76</v>
      </c>
      <c r="M5" s="16">
        <f>U4-L5</f>
        <v>7200.24</v>
      </c>
      <c r="N5" s="25" t="s">
        <v>34</v>
      </c>
      <c r="O5" s="26" t="s">
        <v>15</v>
      </c>
      <c r="P5" s="17" t="s">
        <v>16</v>
      </c>
      <c r="Q5" s="27"/>
      <c r="R5" s="27"/>
      <c r="S5" s="28"/>
      <c r="T5" s="29"/>
      <c r="U5" s="29"/>
      <c r="V5" s="29"/>
      <c r="W5" s="29"/>
      <c r="X5" s="30"/>
      <c r="Y5" s="30"/>
      <c r="Z5" s="30"/>
      <c r="AA5" s="30"/>
    </row>
    <row r="6" spans="1:27" ht="249.95" customHeight="1" x14ac:dyDescent="0.55000000000000004">
      <c r="A6" s="22">
        <v>1</v>
      </c>
      <c r="B6" s="13" t="s">
        <v>29</v>
      </c>
      <c r="C6" s="14" t="s">
        <v>30</v>
      </c>
      <c r="D6" s="23" t="s">
        <v>31</v>
      </c>
      <c r="E6" s="23" t="s">
        <v>38</v>
      </c>
      <c r="F6" s="23" t="s">
        <v>33</v>
      </c>
      <c r="G6" s="14">
        <f>'[1]Lotto 1'!C25</f>
        <v>63.805</v>
      </c>
      <c r="H6" s="14"/>
      <c r="I6" s="14">
        <f>'[1]valutazione lotto 1'!K20</f>
        <v>20</v>
      </c>
      <c r="J6" s="17">
        <f t="shared" si="0"/>
        <v>83.805000000000007</v>
      </c>
      <c r="K6" s="23">
        <v>31.58</v>
      </c>
      <c r="L6" s="24">
        <f>K6*U4/100</f>
        <v>2400.08</v>
      </c>
      <c r="M6" s="24">
        <f>U4-L6</f>
        <v>5199.92</v>
      </c>
      <c r="N6" s="14" t="s">
        <v>34</v>
      </c>
      <c r="O6" s="23" t="s">
        <v>15</v>
      </c>
      <c r="P6" s="17" t="s">
        <v>16</v>
      </c>
      <c r="Q6" s="27"/>
      <c r="R6" s="27"/>
      <c r="S6" s="28"/>
      <c r="T6" s="29"/>
      <c r="U6" s="29"/>
      <c r="V6" s="29"/>
      <c r="W6" s="29"/>
      <c r="X6" s="30"/>
      <c r="Y6" s="30"/>
      <c r="Z6" s="30"/>
      <c r="AA6" s="30"/>
    </row>
    <row r="7" spans="1:27" ht="249.95" customHeight="1" x14ac:dyDescent="0.55000000000000004">
      <c r="A7" s="31">
        <v>2</v>
      </c>
      <c r="B7" s="32" t="s">
        <v>39</v>
      </c>
      <c r="C7" s="33" t="s">
        <v>40</v>
      </c>
      <c r="D7" s="34" t="s">
        <v>31</v>
      </c>
      <c r="E7" s="33" t="s">
        <v>41</v>
      </c>
      <c r="F7" s="33" t="s">
        <v>33</v>
      </c>
      <c r="G7" s="33">
        <f>'[1]Lotto 2'!B23</f>
        <v>58.999999999999986</v>
      </c>
      <c r="H7" s="33"/>
      <c r="I7" s="33">
        <f>'[1]valutazione lotto 2'!K18</f>
        <v>13.48399724926484</v>
      </c>
      <c r="J7" s="35">
        <f t="shared" si="0"/>
        <v>72.483997249264831</v>
      </c>
      <c r="K7" s="33">
        <v>12.5</v>
      </c>
      <c r="L7" s="36">
        <f>K7*U7/100</f>
        <v>400</v>
      </c>
      <c r="M7" s="36">
        <f>U7-L7</f>
        <v>2800</v>
      </c>
      <c r="N7" s="33" t="s">
        <v>34</v>
      </c>
      <c r="O7" s="33" t="s">
        <v>15</v>
      </c>
      <c r="P7" s="37" t="s">
        <v>16</v>
      </c>
      <c r="Q7" s="38">
        <v>20</v>
      </c>
      <c r="R7" s="38">
        <f>Q7*4</f>
        <v>80</v>
      </c>
      <c r="S7" s="39" t="s">
        <v>35</v>
      </c>
      <c r="T7" s="40">
        <v>40</v>
      </c>
      <c r="U7" s="40">
        <f>R7*T7</f>
        <v>3200</v>
      </c>
      <c r="V7" s="40">
        <f>U7*0.2</f>
        <v>640</v>
      </c>
      <c r="W7" s="40">
        <f>U7/4/12*6</f>
        <v>400</v>
      </c>
      <c r="X7" s="41">
        <f>U7+V7+W7</f>
        <v>4240</v>
      </c>
      <c r="Y7" s="42">
        <f>U7*0.02</f>
        <v>64</v>
      </c>
      <c r="Z7" s="42">
        <f>U7*0.01</f>
        <v>32</v>
      </c>
      <c r="AA7" s="42" t="s">
        <v>36</v>
      </c>
    </row>
    <row r="8" spans="1:27" ht="249.95" customHeight="1" x14ac:dyDescent="0.55000000000000004">
      <c r="A8" s="31">
        <v>2</v>
      </c>
      <c r="B8" s="32" t="s">
        <v>39</v>
      </c>
      <c r="C8" s="33" t="s">
        <v>40</v>
      </c>
      <c r="D8" s="34" t="s">
        <v>31</v>
      </c>
      <c r="E8" s="33" t="s">
        <v>37</v>
      </c>
      <c r="F8" s="33" t="s">
        <v>33</v>
      </c>
      <c r="G8" s="33">
        <f>'[1]Lotto 2'!B24</f>
        <v>80</v>
      </c>
      <c r="H8" s="33"/>
      <c r="I8" s="33">
        <f>'[1]valutazione lotto 2'!K19</f>
        <v>13.48399724926484</v>
      </c>
      <c r="J8" s="35">
        <f t="shared" si="0"/>
        <v>93.483997249264846</v>
      </c>
      <c r="K8" s="33">
        <v>12.5</v>
      </c>
      <c r="L8" s="36">
        <f t="shared" ref="L8:L23" si="1">K8*U8/100</f>
        <v>400</v>
      </c>
      <c r="M8" s="36">
        <f t="shared" ref="M8:M23" si="2">U8-L8</f>
        <v>2800</v>
      </c>
      <c r="N8" s="43" t="s">
        <v>34</v>
      </c>
      <c r="O8" s="43" t="s">
        <v>15</v>
      </c>
      <c r="P8" s="37" t="s">
        <v>16</v>
      </c>
      <c r="Q8" s="38"/>
      <c r="R8" s="38"/>
      <c r="S8" s="39"/>
      <c r="T8" s="40"/>
      <c r="U8" s="40">
        <v>3200</v>
      </c>
      <c r="V8" s="40"/>
      <c r="W8" s="40"/>
      <c r="X8" s="41"/>
      <c r="Y8" s="42"/>
      <c r="Z8" s="42"/>
      <c r="AA8" s="42"/>
    </row>
    <row r="9" spans="1:27" ht="249.95" customHeight="1" x14ac:dyDescent="0.55000000000000004">
      <c r="A9" s="31">
        <v>2</v>
      </c>
      <c r="B9" s="32" t="s">
        <v>39</v>
      </c>
      <c r="C9" s="33" t="s">
        <v>40</v>
      </c>
      <c r="D9" s="34" t="s">
        <v>31</v>
      </c>
      <c r="E9" s="33" t="s">
        <v>38</v>
      </c>
      <c r="F9" s="33" t="s">
        <v>33</v>
      </c>
      <c r="G9" s="33">
        <f>'[1]Lotto 2'!B25</f>
        <v>58.999999999999986</v>
      </c>
      <c r="H9" s="33"/>
      <c r="I9" s="33">
        <f>'[1]valutazione lotto 2'!K20</f>
        <v>20</v>
      </c>
      <c r="J9" s="35">
        <f t="shared" si="0"/>
        <v>78.999999999999986</v>
      </c>
      <c r="K9" s="33">
        <v>27.5</v>
      </c>
      <c r="L9" s="36">
        <f t="shared" si="1"/>
        <v>880</v>
      </c>
      <c r="M9" s="36">
        <f t="shared" si="2"/>
        <v>2320</v>
      </c>
      <c r="N9" s="33" t="s">
        <v>34</v>
      </c>
      <c r="O9" s="33" t="s">
        <v>15</v>
      </c>
      <c r="P9" s="37" t="s">
        <v>16</v>
      </c>
      <c r="Q9" s="38"/>
      <c r="R9" s="38"/>
      <c r="S9" s="39"/>
      <c r="T9" s="40"/>
      <c r="U9" s="40">
        <v>3200</v>
      </c>
      <c r="V9" s="40"/>
      <c r="W9" s="40"/>
      <c r="X9" s="41"/>
      <c r="Y9" s="42"/>
      <c r="Z9" s="42"/>
      <c r="AA9" s="42"/>
    </row>
    <row r="10" spans="1:27" ht="249.95" customHeight="1" x14ac:dyDescent="0.55000000000000004">
      <c r="A10" s="12">
        <v>3</v>
      </c>
      <c r="B10" s="13" t="s">
        <v>42</v>
      </c>
      <c r="C10" s="44" t="s">
        <v>43</v>
      </c>
      <c r="D10" s="23" t="s">
        <v>31</v>
      </c>
      <c r="E10" s="44" t="s">
        <v>32</v>
      </c>
      <c r="F10" s="44" t="s">
        <v>33</v>
      </c>
      <c r="G10" s="44">
        <f>'[1]Lotto 3'!C28</f>
        <v>69.111111111111128</v>
      </c>
      <c r="H10" s="44"/>
      <c r="I10" s="44">
        <f>'[1]valutazione lotto 3'!K18</f>
        <v>20</v>
      </c>
      <c r="J10" s="45">
        <f t="shared" si="0"/>
        <v>89.111111111111128</v>
      </c>
      <c r="K10" s="44">
        <v>81.430000000000007</v>
      </c>
      <c r="L10" s="16">
        <f t="shared" si="1"/>
        <v>6840.12</v>
      </c>
      <c r="M10" s="16">
        <f t="shared" si="2"/>
        <v>1559.88</v>
      </c>
      <c r="N10" s="44" t="s">
        <v>14</v>
      </c>
      <c r="O10" s="44"/>
      <c r="P10" s="45" t="s">
        <v>44</v>
      </c>
      <c r="Q10" s="18">
        <v>30</v>
      </c>
      <c r="R10" s="18">
        <f>Q10*4</f>
        <v>120</v>
      </c>
      <c r="S10" s="19" t="s">
        <v>35</v>
      </c>
      <c r="T10" s="20">
        <v>70</v>
      </c>
      <c r="U10" s="46">
        <f>R10*T10</f>
        <v>8400</v>
      </c>
      <c r="V10" s="20">
        <f>U10*0.2</f>
        <v>1680</v>
      </c>
      <c r="W10" s="20">
        <f>U10/4/12*6</f>
        <v>1050</v>
      </c>
      <c r="X10" s="21">
        <f>U10+V10+W10</f>
        <v>11130</v>
      </c>
      <c r="Y10" s="21">
        <f>U10*0.02</f>
        <v>168</v>
      </c>
      <c r="Z10" s="21">
        <f>U10*0.01</f>
        <v>84</v>
      </c>
      <c r="AA10" s="21" t="s">
        <v>36</v>
      </c>
    </row>
    <row r="11" spans="1:27" ht="249.95" customHeight="1" x14ac:dyDescent="0.55000000000000004">
      <c r="A11" s="12">
        <v>3</v>
      </c>
      <c r="B11" s="13" t="s">
        <v>42</v>
      </c>
      <c r="C11" s="44" t="s">
        <v>43</v>
      </c>
      <c r="D11" s="23" t="s">
        <v>31</v>
      </c>
      <c r="E11" s="14" t="s">
        <v>41</v>
      </c>
      <c r="F11" s="44" t="s">
        <v>33</v>
      </c>
      <c r="G11" s="44">
        <f>'[1]Lotto 3'!C29</f>
        <v>80</v>
      </c>
      <c r="H11" s="44"/>
      <c r="I11" s="44">
        <f>'[1]valutazione lotto 3'!K19</f>
        <v>13.244412648844415</v>
      </c>
      <c r="J11" s="45">
        <f t="shared" si="0"/>
        <v>93.244412648844417</v>
      </c>
      <c r="K11" s="44">
        <v>35.71</v>
      </c>
      <c r="L11" s="16">
        <f t="shared" si="1"/>
        <v>2999.64</v>
      </c>
      <c r="M11" s="16">
        <f t="shared" si="2"/>
        <v>5400.3600000000006</v>
      </c>
      <c r="N11" s="47" t="s">
        <v>34</v>
      </c>
      <c r="O11" s="47" t="s">
        <v>15</v>
      </c>
      <c r="P11" s="17" t="s">
        <v>16</v>
      </c>
      <c r="Q11" s="18"/>
      <c r="R11" s="18"/>
      <c r="S11" s="19"/>
      <c r="T11" s="20"/>
      <c r="U11" s="20">
        <v>8400</v>
      </c>
      <c r="V11" s="20"/>
      <c r="W11" s="20"/>
      <c r="X11" s="21"/>
      <c r="Y11" s="21"/>
      <c r="Z11" s="21"/>
      <c r="AA11" s="21"/>
    </row>
    <row r="12" spans="1:27" ht="249.95" customHeight="1" x14ac:dyDescent="0.55000000000000004">
      <c r="A12" s="12">
        <v>3</v>
      </c>
      <c r="B12" s="13" t="s">
        <v>42</v>
      </c>
      <c r="C12" s="44" t="s">
        <v>43</v>
      </c>
      <c r="D12" s="23" t="s">
        <v>31</v>
      </c>
      <c r="E12" s="14" t="s">
        <v>37</v>
      </c>
      <c r="F12" s="44" t="s">
        <v>33</v>
      </c>
      <c r="G12" s="44">
        <f>'[1]Lotto 3'!C30</f>
        <v>65.611111111111114</v>
      </c>
      <c r="H12" s="44"/>
      <c r="I12" s="44">
        <f>'[1]valutazione lotto 3'!K20</f>
        <v>8.3782611401343523</v>
      </c>
      <c r="J12" s="45">
        <f t="shared" si="0"/>
        <v>73.98937225124547</v>
      </c>
      <c r="K12" s="44">
        <v>14.29</v>
      </c>
      <c r="L12" s="16">
        <f t="shared" si="1"/>
        <v>1200.3599999999999</v>
      </c>
      <c r="M12" s="16">
        <f t="shared" si="2"/>
        <v>7199.64</v>
      </c>
      <c r="N12" s="44" t="s">
        <v>34</v>
      </c>
      <c r="O12" s="44" t="s">
        <v>15</v>
      </c>
      <c r="P12" s="17" t="s">
        <v>16</v>
      </c>
      <c r="Q12" s="18"/>
      <c r="R12" s="18"/>
      <c r="S12" s="19"/>
      <c r="T12" s="20"/>
      <c r="U12" s="20">
        <v>8400</v>
      </c>
      <c r="V12" s="20"/>
      <c r="W12" s="20"/>
      <c r="X12" s="21"/>
      <c r="Y12" s="21"/>
      <c r="Z12" s="21"/>
      <c r="AA12" s="21"/>
    </row>
    <row r="13" spans="1:27" ht="249.95" customHeight="1" x14ac:dyDescent="0.55000000000000004">
      <c r="A13" s="12">
        <v>3</v>
      </c>
      <c r="B13" s="13" t="s">
        <v>42</v>
      </c>
      <c r="C13" s="44" t="s">
        <v>43</v>
      </c>
      <c r="D13" s="23" t="s">
        <v>31</v>
      </c>
      <c r="E13" s="14" t="s">
        <v>45</v>
      </c>
      <c r="F13" s="44" t="s">
        <v>33</v>
      </c>
      <c r="G13" s="44">
        <f>'[1]Lotto 3'!C31</f>
        <v>76.5</v>
      </c>
      <c r="H13" s="44"/>
      <c r="I13" s="44">
        <f>'[1]valutazione lotto 3'!K21</f>
        <v>14.509881365870196</v>
      </c>
      <c r="J13" s="45">
        <f t="shared" si="0"/>
        <v>91.0098813658702</v>
      </c>
      <c r="K13" s="44">
        <v>42.86</v>
      </c>
      <c r="L13" s="16">
        <f t="shared" si="1"/>
        <v>3600.24</v>
      </c>
      <c r="M13" s="16">
        <f t="shared" si="2"/>
        <v>4799.76</v>
      </c>
      <c r="N13" s="44" t="s">
        <v>34</v>
      </c>
      <c r="O13" s="44" t="s">
        <v>15</v>
      </c>
      <c r="P13" s="17" t="s">
        <v>16</v>
      </c>
      <c r="Q13" s="18"/>
      <c r="R13" s="18"/>
      <c r="S13" s="19"/>
      <c r="T13" s="20"/>
      <c r="U13" s="20">
        <v>8400</v>
      </c>
      <c r="V13" s="20"/>
      <c r="W13" s="20"/>
      <c r="X13" s="21"/>
      <c r="Y13" s="21"/>
      <c r="Z13" s="21"/>
      <c r="AA13" s="21"/>
    </row>
    <row r="14" spans="1:27" ht="249.95" customHeight="1" x14ac:dyDescent="0.55000000000000004">
      <c r="A14" s="31">
        <v>4</v>
      </c>
      <c r="B14" s="32" t="s">
        <v>46</v>
      </c>
      <c r="C14" s="48" t="s">
        <v>47</v>
      </c>
      <c r="D14" s="34" t="s">
        <v>31</v>
      </c>
      <c r="E14" s="48" t="s">
        <v>32</v>
      </c>
      <c r="F14" s="48" t="s">
        <v>33</v>
      </c>
      <c r="G14" s="48">
        <f>'[1]Lotto 4'!B19</f>
        <v>60.555555555555543</v>
      </c>
      <c r="H14" s="48"/>
      <c r="I14" s="48">
        <f>'[1]valutazione lotto 4'!K18</f>
        <v>20</v>
      </c>
      <c r="J14" s="49">
        <f t="shared" si="0"/>
        <v>80.555555555555543</v>
      </c>
      <c r="K14" s="48">
        <v>26.67</v>
      </c>
      <c r="L14" s="50">
        <f t="shared" si="1"/>
        <v>6400.8</v>
      </c>
      <c r="M14" s="50">
        <f t="shared" si="2"/>
        <v>17599.2</v>
      </c>
      <c r="N14" s="48" t="s">
        <v>34</v>
      </c>
      <c r="O14" s="48" t="s">
        <v>15</v>
      </c>
      <c r="P14" s="37" t="s">
        <v>16</v>
      </c>
      <c r="Q14" s="38">
        <v>50</v>
      </c>
      <c r="R14" s="38">
        <f>Q14*4</f>
        <v>200</v>
      </c>
      <c r="S14" s="39" t="s">
        <v>35</v>
      </c>
      <c r="T14" s="40">
        <v>120</v>
      </c>
      <c r="U14" s="40">
        <f>R14*T14</f>
        <v>24000</v>
      </c>
      <c r="V14" s="40">
        <f>U14*0.2</f>
        <v>4800</v>
      </c>
      <c r="W14" s="40">
        <f>U14/4/12*6</f>
        <v>3000</v>
      </c>
      <c r="X14" s="41">
        <f>U14+V14+W14</f>
        <v>31800</v>
      </c>
      <c r="Y14" s="42">
        <f>U14*0.02</f>
        <v>480</v>
      </c>
      <c r="Z14" s="42">
        <f>U14*0.01</f>
        <v>240</v>
      </c>
      <c r="AA14" s="42" t="s">
        <v>36</v>
      </c>
    </row>
    <row r="15" spans="1:27" ht="249.95" customHeight="1" x14ac:dyDescent="0.55000000000000004">
      <c r="A15" s="31">
        <v>4</v>
      </c>
      <c r="B15" s="32" t="s">
        <v>46</v>
      </c>
      <c r="C15" s="48" t="s">
        <v>47</v>
      </c>
      <c r="D15" s="34" t="s">
        <v>31</v>
      </c>
      <c r="E15" s="33" t="s">
        <v>45</v>
      </c>
      <c r="F15" s="33" t="s">
        <v>33</v>
      </c>
      <c r="G15" s="48">
        <f>'[1]Lotto 4'!B20</f>
        <v>80</v>
      </c>
      <c r="H15" s="48"/>
      <c r="I15" s="48">
        <f>'[1]valutazione lotto 4'!K19</f>
        <v>13.69220820135749</v>
      </c>
      <c r="J15" s="49">
        <f t="shared" si="0"/>
        <v>93.692208201357488</v>
      </c>
      <c r="K15" s="48">
        <v>12.5</v>
      </c>
      <c r="L15" s="50">
        <f t="shared" si="1"/>
        <v>3000</v>
      </c>
      <c r="M15" s="50">
        <f t="shared" si="2"/>
        <v>21000</v>
      </c>
      <c r="N15" s="51" t="s">
        <v>34</v>
      </c>
      <c r="O15" s="51" t="s">
        <v>15</v>
      </c>
      <c r="P15" s="37" t="s">
        <v>16</v>
      </c>
      <c r="Q15" s="38"/>
      <c r="R15" s="38"/>
      <c r="S15" s="39"/>
      <c r="T15" s="40"/>
      <c r="U15" s="40">
        <v>24000</v>
      </c>
      <c r="V15" s="40"/>
      <c r="W15" s="40"/>
      <c r="X15" s="41"/>
      <c r="Y15" s="42"/>
      <c r="Z15" s="42"/>
      <c r="AA15" s="42"/>
    </row>
    <row r="16" spans="1:27" ht="249.95" customHeight="1" x14ac:dyDescent="0.55000000000000004">
      <c r="A16" s="12">
        <v>5</v>
      </c>
      <c r="B16" s="13" t="s">
        <v>48</v>
      </c>
      <c r="C16" s="14" t="s">
        <v>49</v>
      </c>
      <c r="D16" s="23" t="s">
        <v>31</v>
      </c>
      <c r="E16" s="14" t="s">
        <v>32</v>
      </c>
      <c r="F16" s="14" t="s">
        <v>33</v>
      </c>
      <c r="G16" s="14">
        <f>'[1]Lotto 5'!B15</f>
        <v>80</v>
      </c>
      <c r="H16" s="14"/>
      <c r="I16" s="14">
        <f>'[1]valutazione lotto 5'!K18</f>
        <v>20</v>
      </c>
      <c r="J16" s="17">
        <v>100</v>
      </c>
      <c r="K16" s="14">
        <v>12</v>
      </c>
      <c r="L16" s="16">
        <f t="shared" si="1"/>
        <v>2400</v>
      </c>
      <c r="M16" s="16">
        <f t="shared" si="2"/>
        <v>17600</v>
      </c>
      <c r="N16" s="25" t="s">
        <v>14</v>
      </c>
      <c r="O16" s="25"/>
      <c r="P16" s="45" t="s">
        <v>44</v>
      </c>
      <c r="Q16" s="18">
        <v>50</v>
      </c>
      <c r="R16" s="18">
        <f>Q16*4</f>
        <v>200</v>
      </c>
      <c r="S16" s="19" t="s">
        <v>35</v>
      </c>
      <c r="T16" s="20">
        <v>100</v>
      </c>
      <c r="U16" s="46">
        <f>R16*T16</f>
        <v>20000</v>
      </c>
      <c r="V16" s="20">
        <f>U16*0.2</f>
        <v>4000</v>
      </c>
      <c r="W16" s="20">
        <f>U16/4/12*6</f>
        <v>2500</v>
      </c>
      <c r="X16" s="21">
        <f>U16+V16+W16</f>
        <v>26500</v>
      </c>
      <c r="Y16" s="21">
        <f>U16*0.02</f>
        <v>400</v>
      </c>
      <c r="Z16" s="21">
        <f>U16*0.01</f>
        <v>200</v>
      </c>
      <c r="AA16" s="21" t="s">
        <v>36</v>
      </c>
    </row>
    <row r="17" spans="1:27" ht="249.95" customHeight="1" x14ac:dyDescent="0.55000000000000004">
      <c r="A17" s="31">
        <v>6</v>
      </c>
      <c r="B17" s="32" t="s">
        <v>50</v>
      </c>
      <c r="C17" s="33" t="s">
        <v>51</v>
      </c>
      <c r="D17" s="34" t="s">
        <v>31</v>
      </c>
      <c r="E17" s="33" t="s">
        <v>52</v>
      </c>
      <c r="F17" s="33" t="s">
        <v>33</v>
      </c>
      <c r="G17" s="33">
        <f>'[1]Lotto 6'!B23</f>
        <v>80</v>
      </c>
      <c r="H17" s="33"/>
      <c r="I17" s="33">
        <f>'[1]valutazione lotto 6'!K18</f>
        <v>19.737295537463822</v>
      </c>
      <c r="J17" s="49">
        <f t="shared" si="0"/>
        <v>99.737295537463822</v>
      </c>
      <c r="K17" s="33">
        <v>54.11</v>
      </c>
      <c r="L17" s="50">
        <f t="shared" si="1"/>
        <v>29219.4</v>
      </c>
      <c r="M17" s="50">
        <f t="shared" si="2"/>
        <v>24780.6</v>
      </c>
      <c r="N17" s="43" t="s">
        <v>14</v>
      </c>
      <c r="O17" s="43"/>
      <c r="P17" s="49" t="s">
        <v>44</v>
      </c>
      <c r="Q17" s="38">
        <v>150</v>
      </c>
      <c r="R17" s="38">
        <f>Q17*4</f>
        <v>600</v>
      </c>
      <c r="S17" s="39" t="s">
        <v>35</v>
      </c>
      <c r="T17" s="40">
        <v>90</v>
      </c>
      <c r="U17" s="52">
        <f>R17*T17</f>
        <v>54000</v>
      </c>
      <c r="V17" s="40">
        <f>U17*0.2</f>
        <v>10800</v>
      </c>
      <c r="W17" s="40">
        <f>U17/4/12*6</f>
        <v>6750</v>
      </c>
      <c r="X17" s="41">
        <f>U17+V17+W17</f>
        <v>71550</v>
      </c>
      <c r="Y17" s="42">
        <f>U17*0.02</f>
        <v>1080</v>
      </c>
      <c r="Z17" s="42">
        <f>U17*0.01</f>
        <v>540</v>
      </c>
      <c r="AA17" s="42" t="s">
        <v>36</v>
      </c>
    </row>
    <row r="18" spans="1:27" ht="249.95" customHeight="1" x14ac:dyDescent="0.55000000000000004">
      <c r="A18" s="31">
        <v>6</v>
      </c>
      <c r="B18" s="32" t="s">
        <v>50</v>
      </c>
      <c r="C18" s="33" t="s">
        <v>51</v>
      </c>
      <c r="D18" s="34" t="s">
        <v>31</v>
      </c>
      <c r="E18" s="33" t="s">
        <v>41</v>
      </c>
      <c r="F18" s="33" t="s">
        <v>33</v>
      </c>
      <c r="G18" s="33">
        <f>'[1]Lotto 6'!B24</f>
        <v>58.999999999999986</v>
      </c>
      <c r="H18" s="33"/>
      <c r="I18" s="33">
        <f>'[1]valutazione lotto 6'!K19</f>
        <v>18.972907059905598</v>
      </c>
      <c r="J18" s="49">
        <f t="shared" si="0"/>
        <v>77.97290705990558</v>
      </c>
      <c r="K18" s="33">
        <v>50</v>
      </c>
      <c r="L18" s="50">
        <f t="shared" si="1"/>
        <v>27000</v>
      </c>
      <c r="M18" s="50">
        <f t="shared" si="2"/>
        <v>27000</v>
      </c>
      <c r="N18" s="33" t="s">
        <v>34</v>
      </c>
      <c r="O18" s="33" t="s">
        <v>15</v>
      </c>
      <c r="P18" s="37" t="s">
        <v>16</v>
      </c>
      <c r="Q18" s="38"/>
      <c r="R18" s="38"/>
      <c r="S18" s="39"/>
      <c r="T18" s="40"/>
      <c r="U18" s="40">
        <v>54000</v>
      </c>
      <c r="V18" s="40"/>
      <c r="W18" s="40"/>
      <c r="X18" s="41"/>
      <c r="Y18" s="42"/>
      <c r="Z18" s="42"/>
      <c r="AA18" s="42"/>
    </row>
    <row r="19" spans="1:27" ht="313.5" customHeight="1" x14ac:dyDescent="0.55000000000000004">
      <c r="A19" s="31">
        <v>6</v>
      </c>
      <c r="B19" s="32" t="s">
        <v>50</v>
      </c>
      <c r="C19" s="33" t="s">
        <v>51</v>
      </c>
      <c r="D19" s="34" t="s">
        <v>31</v>
      </c>
      <c r="E19" s="33" t="s">
        <v>45</v>
      </c>
      <c r="F19" s="33" t="s">
        <v>33</v>
      </c>
      <c r="G19" s="33">
        <f>'[1]Lotto 6'!B25</f>
        <v>58.999999999999986</v>
      </c>
      <c r="H19" s="33"/>
      <c r="I19" s="33">
        <f>'[1]valutazione lotto 6'!K20</f>
        <v>20</v>
      </c>
      <c r="J19" s="49">
        <f t="shared" si="0"/>
        <v>78.999999999999986</v>
      </c>
      <c r="K19" s="33">
        <v>55.56</v>
      </c>
      <c r="L19" s="50">
        <f t="shared" si="1"/>
        <v>30002.400000000001</v>
      </c>
      <c r="M19" s="50">
        <f t="shared" si="2"/>
        <v>23997.599999999999</v>
      </c>
      <c r="N19" s="33" t="s">
        <v>34</v>
      </c>
      <c r="O19" s="33" t="s">
        <v>15</v>
      </c>
      <c r="P19" s="37" t="s">
        <v>16</v>
      </c>
      <c r="Q19" s="38"/>
      <c r="R19" s="38"/>
      <c r="S19" s="39"/>
      <c r="T19" s="40"/>
      <c r="U19" s="40">
        <v>54000</v>
      </c>
      <c r="V19" s="40"/>
      <c r="W19" s="40"/>
      <c r="X19" s="41"/>
      <c r="Y19" s="42"/>
      <c r="Z19" s="42"/>
      <c r="AA19" s="42"/>
    </row>
    <row r="20" spans="1:27" ht="255" customHeight="1" x14ac:dyDescent="0.55000000000000004">
      <c r="A20" s="12">
        <v>7</v>
      </c>
      <c r="B20" s="13" t="s">
        <v>53</v>
      </c>
      <c r="C20" s="14" t="s">
        <v>54</v>
      </c>
      <c r="D20" s="23" t="s">
        <v>31</v>
      </c>
      <c r="E20" s="14" t="s">
        <v>52</v>
      </c>
      <c r="F20" s="14" t="s">
        <v>33</v>
      </c>
      <c r="G20" s="14">
        <f>'[1]Lotto 7'!B23</f>
        <v>80</v>
      </c>
      <c r="H20" s="14"/>
      <c r="I20" s="14">
        <f>'[1]valutazione lotto 7'!K18</f>
        <v>5.3477439923455696</v>
      </c>
      <c r="J20" s="45">
        <f t="shared" si="0"/>
        <v>85.347743992345571</v>
      </c>
      <c r="K20" s="14">
        <v>4.55</v>
      </c>
      <c r="L20" s="16">
        <f t="shared" si="1"/>
        <v>5005</v>
      </c>
      <c r="M20" s="16">
        <f t="shared" si="2"/>
        <v>104995</v>
      </c>
      <c r="N20" s="14" t="s">
        <v>34</v>
      </c>
      <c r="O20" s="14" t="s">
        <v>15</v>
      </c>
      <c r="P20" s="17" t="s">
        <v>16</v>
      </c>
      <c r="Q20" s="18">
        <v>250</v>
      </c>
      <c r="R20" s="18">
        <f>Q20*4</f>
        <v>1000</v>
      </c>
      <c r="S20" s="19" t="s">
        <v>35</v>
      </c>
      <c r="T20" s="20">
        <v>110</v>
      </c>
      <c r="U20" s="20">
        <f>R20*T20</f>
        <v>110000</v>
      </c>
      <c r="V20" s="20">
        <f>U20*0.2</f>
        <v>22000</v>
      </c>
      <c r="W20" s="20">
        <f>U20/4/12*6</f>
        <v>13750</v>
      </c>
      <c r="X20" s="21">
        <f>U20+V20+W20</f>
        <v>145750</v>
      </c>
      <c r="Y20" s="21">
        <f>U20*0.02</f>
        <v>2200</v>
      </c>
      <c r="Z20" s="21">
        <f>U20*0.01</f>
        <v>1100</v>
      </c>
      <c r="AA20" s="21" t="s">
        <v>36</v>
      </c>
    </row>
    <row r="21" spans="1:27" ht="249.95" customHeight="1" x14ac:dyDescent="0.55000000000000004">
      <c r="A21" s="12">
        <v>7</v>
      </c>
      <c r="B21" s="13" t="s">
        <v>53</v>
      </c>
      <c r="C21" s="14" t="s">
        <v>54</v>
      </c>
      <c r="D21" s="23" t="s">
        <v>31</v>
      </c>
      <c r="E21" s="14" t="s">
        <v>41</v>
      </c>
      <c r="F21" s="14" t="s">
        <v>33</v>
      </c>
      <c r="G21" s="14">
        <f>'[1]Lotto 7'!B24</f>
        <v>80</v>
      </c>
      <c r="H21" s="14"/>
      <c r="I21" s="14">
        <f>'[1]valutazione lotto 7'!K19</f>
        <v>19.27178336823896</v>
      </c>
      <c r="J21" s="45">
        <f t="shared" si="0"/>
        <v>99.271783368238957</v>
      </c>
      <c r="K21" s="14">
        <v>59.09</v>
      </c>
      <c r="L21" s="16">
        <f t="shared" si="1"/>
        <v>64999</v>
      </c>
      <c r="M21" s="16">
        <f t="shared" si="2"/>
        <v>45001</v>
      </c>
      <c r="N21" s="14" t="s">
        <v>14</v>
      </c>
      <c r="O21" s="14"/>
      <c r="P21" s="45" t="s">
        <v>44</v>
      </c>
      <c r="Q21" s="18"/>
      <c r="R21" s="18"/>
      <c r="S21" s="19"/>
      <c r="T21" s="20"/>
      <c r="U21" s="46">
        <v>110000</v>
      </c>
      <c r="V21" s="20"/>
      <c r="W21" s="20"/>
      <c r="X21" s="21"/>
      <c r="Y21" s="21"/>
      <c r="Z21" s="21"/>
      <c r="AA21" s="21"/>
    </row>
    <row r="22" spans="1:27" ht="249.95" customHeight="1" x14ac:dyDescent="0.55000000000000004">
      <c r="A22" s="12">
        <v>7</v>
      </c>
      <c r="B22" s="13" t="s">
        <v>53</v>
      </c>
      <c r="C22" s="14" t="s">
        <v>54</v>
      </c>
      <c r="D22" s="23" t="s">
        <v>31</v>
      </c>
      <c r="E22" s="14" t="s">
        <v>45</v>
      </c>
      <c r="F22" s="14" t="s">
        <v>33</v>
      </c>
      <c r="G22" s="14">
        <f>'[1]Lotto 7'!B25</f>
        <v>80</v>
      </c>
      <c r="H22" s="14"/>
      <c r="I22" s="14">
        <f>'[1]valutazione lotto 7'!K20</f>
        <v>20</v>
      </c>
      <c r="J22" s="45">
        <f t="shared" si="0"/>
        <v>100</v>
      </c>
      <c r="K22" s="14">
        <v>63.64</v>
      </c>
      <c r="L22" s="16">
        <f t="shared" si="1"/>
        <v>70004</v>
      </c>
      <c r="M22" s="16">
        <f t="shared" si="2"/>
        <v>39996</v>
      </c>
      <c r="N22" s="25" t="s">
        <v>14</v>
      </c>
      <c r="O22" s="25"/>
      <c r="P22" s="45" t="s">
        <v>44</v>
      </c>
      <c r="Q22" s="18"/>
      <c r="R22" s="18"/>
      <c r="S22" s="19"/>
      <c r="T22" s="20"/>
      <c r="U22" s="46">
        <v>110000</v>
      </c>
      <c r="V22" s="20"/>
      <c r="W22" s="20"/>
      <c r="X22" s="21"/>
      <c r="Y22" s="21"/>
      <c r="Z22" s="21"/>
      <c r="AA22" s="21"/>
    </row>
    <row r="23" spans="1:27" ht="249.95" customHeight="1" x14ac:dyDescent="0.55000000000000004">
      <c r="A23" s="31">
        <v>8</v>
      </c>
      <c r="B23" s="32" t="s">
        <v>55</v>
      </c>
      <c r="C23" s="33" t="s">
        <v>56</v>
      </c>
      <c r="D23" s="34" t="s">
        <v>31</v>
      </c>
      <c r="E23" s="33" t="s">
        <v>52</v>
      </c>
      <c r="F23" s="33" t="s">
        <v>33</v>
      </c>
      <c r="G23" s="33">
        <f>'[1]Lotto 8'!C28</f>
        <v>80</v>
      </c>
      <c r="H23" s="33"/>
      <c r="I23" s="53">
        <f>'[1]valutazione lotto 8'!K18</f>
        <v>6.9296578838589866</v>
      </c>
      <c r="J23" s="49">
        <f t="shared" si="0"/>
        <v>86.929657883858994</v>
      </c>
      <c r="K23" s="53">
        <v>6.67</v>
      </c>
      <c r="L23" s="50">
        <f t="shared" si="1"/>
        <v>6003</v>
      </c>
      <c r="M23" s="50">
        <f t="shared" si="2"/>
        <v>83997</v>
      </c>
      <c r="N23" s="33" t="s">
        <v>34</v>
      </c>
      <c r="O23" s="33" t="s">
        <v>15</v>
      </c>
      <c r="P23" s="37" t="s">
        <v>16</v>
      </c>
      <c r="Q23" s="38">
        <v>250</v>
      </c>
      <c r="R23" s="38">
        <f>Q23*4</f>
        <v>1000</v>
      </c>
      <c r="S23" s="39" t="s">
        <v>35</v>
      </c>
      <c r="T23" s="40">
        <v>90</v>
      </c>
      <c r="U23" s="40">
        <f>R23*T23</f>
        <v>90000</v>
      </c>
      <c r="V23" s="40">
        <f>U23*0.2</f>
        <v>18000</v>
      </c>
      <c r="W23" s="40">
        <f>U23/4/12*6</f>
        <v>11250</v>
      </c>
      <c r="X23" s="41">
        <f>U23+V23+W23</f>
        <v>119250</v>
      </c>
      <c r="Y23" s="42">
        <f>U23*0.02</f>
        <v>1800</v>
      </c>
      <c r="Z23" s="42">
        <f>U23*0.01</f>
        <v>900</v>
      </c>
      <c r="AA23" s="42" t="s">
        <v>36</v>
      </c>
    </row>
    <row r="24" spans="1:27" ht="249.95" customHeight="1" x14ac:dyDescent="0.55000000000000004">
      <c r="A24" s="31">
        <v>8</v>
      </c>
      <c r="B24" s="32" t="s">
        <v>55</v>
      </c>
      <c r="C24" s="33" t="s">
        <v>56</v>
      </c>
      <c r="D24" s="34" t="s">
        <v>31</v>
      </c>
      <c r="E24" s="33" t="s">
        <v>57</v>
      </c>
      <c r="F24" s="33" t="s">
        <v>58</v>
      </c>
      <c r="G24" s="33">
        <f>'[1]Lotto 8'!C29</f>
        <v>48.888888888888893</v>
      </c>
      <c r="H24" s="33" t="s">
        <v>59</v>
      </c>
      <c r="I24" s="53" t="s">
        <v>60</v>
      </c>
      <c r="J24" s="37" t="s">
        <v>60</v>
      </c>
      <c r="K24" s="53" t="s">
        <v>60</v>
      </c>
      <c r="L24" s="53" t="s">
        <v>60</v>
      </c>
      <c r="M24" s="53" t="s">
        <v>60</v>
      </c>
      <c r="N24" s="33" t="s">
        <v>60</v>
      </c>
      <c r="O24" s="33"/>
      <c r="P24" s="37"/>
      <c r="Q24" s="38"/>
      <c r="R24" s="38"/>
      <c r="S24" s="39"/>
      <c r="T24" s="40"/>
      <c r="U24" s="40"/>
      <c r="V24" s="40"/>
      <c r="W24" s="40"/>
      <c r="X24" s="41"/>
      <c r="Y24" s="42"/>
      <c r="Z24" s="42"/>
      <c r="AA24" s="42"/>
    </row>
    <row r="25" spans="1:27" ht="249.95" customHeight="1" x14ac:dyDescent="0.55000000000000004">
      <c r="A25" s="31">
        <v>8</v>
      </c>
      <c r="B25" s="32" t="s">
        <v>55</v>
      </c>
      <c r="C25" s="33" t="s">
        <v>56</v>
      </c>
      <c r="D25" s="34" t="s">
        <v>31</v>
      </c>
      <c r="E25" s="33" t="s">
        <v>41</v>
      </c>
      <c r="F25" s="33" t="s">
        <v>33</v>
      </c>
      <c r="G25" s="33">
        <f>'[1]Lotto 8'!C30</f>
        <v>80</v>
      </c>
      <c r="H25" s="33"/>
      <c r="I25" s="53">
        <f>'[1]valutazione lotto 8'!K19</f>
        <v>18.972907059905598</v>
      </c>
      <c r="J25" s="49">
        <f t="shared" si="0"/>
        <v>98.972907059905594</v>
      </c>
      <c r="K25" s="53">
        <v>50</v>
      </c>
      <c r="L25" s="50">
        <f>K25*U25/100</f>
        <v>45000</v>
      </c>
      <c r="M25" s="50">
        <f>U25-L25</f>
        <v>45000</v>
      </c>
      <c r="N25" s="33" t="s">
        <v>14</v>
      </c>
      <c r="O25" s="33"/>
      <c r="P25" s="49" t="s">
        <v>44</v>
      </c>
      <c r="Q25" s="38"/>
      <c r="R25" s="38"/>
      <c r="S25" s="39"/>
      <c r="T25" s="40"/>
      <c r="U25" s="52">
        <v>90000</v>
      </c>
      <c r="V25" s="40"/>
      <c r="W25" s="40"/>
      <c r="X25" s="41"/>
      <c r="Y25" s="42"/>
      <c r="Z25" s="42"/>
      <c r="AA25" s="42"/>
    </row>
    <row r="26" spans="1:27" ht="249.95" customHeight="1" x14ac:dyDescent="0.55000000000000004">
      <c r="A26" s="31">
        <v>8</v>
      </c>
      <c r="B26" s="32" t="s">
        <v>55</v>
      </c>
      <c r="C26" s="33" t="s">
        <v>56</v>
      </c>
      <c r="D26" s="34" t="s">
        <v>31</v>
      </c>
      <c r="E26" s="33" t="s">
        <v>45</v>
      </c>
      <c r="F26" s="33" t="s">
        <v>33</v>
      </c>
      <c r="G26" s="33">
        <f>'[1]Lotto 8'!C31</f>
        <v>80</v>
      </c>
      <c r="H26" s="33"/>
      <c r="I26" s="53">
        <f>'[1]valutazione lotto 8'!K20</f>
        <v>20</v>
      </c>
      <c r="J26" s="49">
        <f t="shared" si="0"/>
        <v>100</v>
      </c>
      <c r="K26" s="53">
        <v>55.56</v>
      </c>
      <c r="L26" s="50">
        <f>K26*U26/100</f>
        <v>50004</v>
      </c>
      <c r="M26" s="50">
        <f>U26-L26</f>
        <v>39996</v>
      </c>
      <c r="N26" s="43" t="s">
        <v>14</v>
      </c>
      <c r="O26" s="43"/>
      <c r="P26" s="49" t="s">
        <v>44</v>
      </c>
      <c r="Q26" s="38"/>
      <c r="R26" s="38"/>
      <c r="S26" s="39"/>
      <c r="T26" s="40"/>
      <c r="U26" s="52">
        <v>90000</v>
      </c>
      <c r="V26" s="40"/>
      <c r="W26" s="40"/>
      <c r="X26" s="41"/>
      <c r="Y26" s="42"/>
      <c r="Z26" s="42"/>
      <c r="AA26" s="42"/>
    </row>
    <row r="27" spans="1:27" ht="249.95" customHeight="1" x14ac:dyDescent="0.55000000000000004">
      <c r="A27" s="12">
        <v>9</v>
      </c>
      <c r="B27" s="13" t="s">
        <v>61</v>
      </c>
      <c r="C27" s="14" t="s">
        <v>62</v>
      </c>
      <c r="D27" s="23" t="s">
        <v>31</v>
      </c>
      <c r="E27" s="14" t="s">
        <v>52</v>
      </c>
      <c r="F27" s="14" t="s">
        <v>33</v>
      </c>
      <c r="G27" s="14">
        <f>'[1]Lotto 9'!B23</f>
        <v>76.111111111111114</v>
      </c>
      <c r="H27" s="14"/>
      <c r="I27" s="14">
        <f>'[1]valutazione lotto 9'!K18</f>
        <v>5.3477439923455696</v>
      </c>
      <c r="J27" s="45">
        <f t="shared" si="0"/>
        <v>81.458855103456685</v>
      </c>
      <c r="K27" s="14">
        <v>4.55</v>
      </c>
      <c r="L27" s="16">
        <f>K27*U27/100</f>
        <v>200.2</v>
      </c>
      <c r="M27" s="16">
        <f>U27-L27</f>
        <v>4199.8</v>
      </c>
      <c r="N27" s="14" t="s">
        <v>34</v>
      </c>
      <c r="O27" s="14" t="s">
        <v>15</v>
      </c>
      <c r="P27" s="17" t="s">
        <v>16</v>
      </c>
      <c r="Q27" s="18">
        <v>10</v>
      </c>
      <c r="R27" s="18">
        <f>Q27*4</f>
        <v>40</v>
      </c>
      <c r="S27" s="19" t="s">
        <v>35</v>
      </c>
      <c r="T27" s="20">
        <v>110</v>
      </c>
      <c r="U27" s="20">
        <f>R27*T27</f>
        <v>4400</v>
      </c>
      <c r="V27" s="20">
        <f>U27*0.2</f>
        <v>880</v>
      </c>
      <c r="W27" s="20">
        <f>U27/4/12*6</f>
        <v>550</v>
      </c>
      <c r="X27" s="21">
        <f>U27+V27+W27</f>
        <v>5830</v>
      </c>
      <c r="Y27" s="21">
        <f>U27*0.02</f>
        <v>88</v>
      </c>
      <c r="Z27" s="21">
        <f>U27*0.01</f>
        <v>44</v>
      </c>
      <c r="AA27" s="21" t="s">
        <v>36</v>
      </c>
    </row>
    <row r="28" spans="1:27" ht="249.95" customHeight="1" x14ac:dyDescent="0.55000000000000004">
      <c r="A28" s="12">
        <v>9</v>
      </c>
      <c r="B28" s="13" t="s">
        <v>61</v>
      </c>
      <c r="C28" s="14" t="s">
        <v>62</v>
      </c>
      <c r="D28" s="23" t="s">
        <v>31</v>
      </c>
      <c r="E28" s="14" t="s">
        <v>41</v>
      </c>
      <c r="F28" s="14" t="s">
        <v>33</v>
      </c>
      <c r="G28" s="14">
        <f>'[1]Lotto 9'!B24</f>
        <v>80</v>
      </c>
      <c r="H28" s="14"/>
      <c r="I28" s="14">
        <f>'[1]valutazione lotto 9'!K19</f>
        <v>19.27178336823896</v>
      </c>
      <c r="J28" s="45">
        <f t="shared" si="0"/>
        <v>99.271783368238957</v>
      </c>
      <c r="K28" s="14">
        <v>59.09</v>
      </c>
      <c r="L28" s="16">
        <f>K28*U28/100</f>
        <v>2599.9600000000005</v>
      </c>
      <c r="M28" s="16">
        <f>U28-L28</f>
        <v>1800.0399999999995</v>
      </c>
      <c r="N28" s="25" t="s">
        <v>14</v>
      </c>
      <c r="O28" s="25"/>
      <c r="P28" s="45" t="s">
        <v>44</v>
      </c>
      <c r="Q28" s="18"/>
      <c r="R28" s="18"/>
      <c r="S28" s="19"/>
      <c r="T28" s="20"/>
      <c r="U28" s="46">
        <v>4400</v>
      </c>
      <c r="V28" s="20"/>
      <c r="W28" s="20"/>
      <c r="X28" s="21"/>
      <c r="Y28" s="21"/>
      <c r="Z28" s="21"/>
      <c r="AA28" s="21"/>
    </row>
    <row r="29" spans="1:27" ht="249.95" customHeight="1" x14ac:dyDescent="0.55000000000000004">
      <c r="A29" s="12">
        <v>9</v>
      </c>
      <c r="B29" s="13" t="s">
        <v>61</v>
      </c>
      <c r="C29" s="14" t="s">
        <v>62</v>
      </c>
      <c r="D29" s="23" t="s">
        <v>31</v>
      </c>
      <c r="E29" s="14" t="s">
        <v>45</v>
      </c>
      <c r="F29" s="14" t="s">
        <v>33</v>
      </c>
      <c r="G29" s="14">
        <f>'[1]Lotto 9'!B25</f>
        <v>76.111111111111114</v>
      </c>
      <c r="H29" s="14"/>
      <c r="I29" s="14">
        <f>'[1]valutazione lotto 9'!K20</f>
        <v>20</v>
      </c>
      <c r="J29" s="45">
        <f t="shared" si="0"/>
        <v>96.111111111111114</v>
      </c>
      <c r="K29" s="14">
        <v>63.64</v>
      </c>
      <c r="L29" s="16">
        <f>K29*U29/100</f>
        <v>2800.16</v>
      </c>
      <c r="M29" s="16">
        <f>U29-L29</f>
        <v>1599.8400000000001</v>
      </c>
      <c r="N29" s="14" t="s">
        <v>14</v>
      </c>
      <c r="O29" s="14"/>
      <c r="P29" s="45" t="s">
        <v>44</v>
      </c>
      <c r="Q29" s="18"/>
      <c r="R29" s="18"/>
      <c r="S29" s="19"/>
      <c r="T29" s="20"/>
      <c r="U29" s="46">
        <v>4400</v>
      </c>
      <c r="V29" s="20"/>
      <c r="W29" s="20"/>
      <c r="X29" s="21"/>
      <c r="Y29" s="21"/>
      <c r="Z29" s="21"/>
      <c r="AA29" s="21"/>
    </row>
    <row r="30" spans="1:27" s="11" customFormat="1" ht="114.95" customHeight="1" x14ac:dyDescent="0.55000000000000004">
      <c r="A30" s="7"/>
      <c r="B30" s="8"/>
      <c r="C30" s="9" t="s">
        <v>63</v>
      </c>
      <c r="D30" s="9"/>
      <c r="E30" s="9"/>
      <c r="F30" s="9"/>
      <c r="G30" s="9"/>
      <c r="H30" s="9"/>
      <c r="I30" s="9"/>
      <c r="J30" s="9"/>
      <c r="K30" s="9"/>
      <c r="L30" s="9"/>
      <c r="M30" s="9"/>
      <c r="N30" s="9"/>
      <c r="O30" s="9"/>
      <c r="P30" s="9"/>
      <c r="Q30" s="7"/>
      <c r="R30" s="7"/>
      <c r="S30" s="7"/>
      <c r="T30" s="10"/>
      <c r="U30" s="10"/>
      <c r="V30" s="10"/>
      <c r="W30" s="10"/>
      <c r="X30" s="10"/>
      <c r="Y30" s="10"/>
      <c r="Z30" s="10"/>
      <c r="AA30" s="54"/>
    </row>
    <row r="31" spans="1:27" ht="249.95" customHeight="1" x14ac:dyDescent="0.55000000000000004">
      <c r="A31" s="31">
        <v>10</v>
      </c>
      <c r="B31" s="32" t="s">
        <v>64</v>
      </c>
      <c r="C31" s="33" t="s">
        <v>65</v>
      </c>
      <c r="D31" s="34" t="s">
        <v>31</v>
      </c>
      <c r="E31" s="33" t="s">
        <v>66</v>
      </c>
      <c r="F31" s="33" t="s">
        <v>58</v>
      </c>
      <c r="G31" s="33">
        <f>'[1]Lotto 10'!C40</f>
        <v>48.888888888888893</v>
      </c>
      <c r="H31" s="33" t="s">
        <v>59</v>
      </c>
      <c r="I31" s="33" t="s">
        <v>60</v>
      </c>
      <c r="J31" s="35" t="s">
        <v>60</v>
      </c>
      <c r="K31" s="33" t="s">
        <v>60</v>
      </c>
      <c r="L31" s="33" t="s">
        <v>60</v>
      </c>
      <c r="M31" s="33" t="s">
        <v>60</v>
      </c>
      <c r="N31" s="33" t="s">
        <v>60</v>
      </c>
      <c r="O31" s="33"/>
      <c r="P31" s="37"/>
      <c r="Q31" s="38">
        <v>250</v>
      </c>
      <c r="R31" s="38">
        <f>Q31*4</f>
        <v>1000</v>
      </c>
      <c r="S31" s="39" t="s">
        <v>35</v>
      </c>
      <c r="T31" s="40">
        <v>18</v>
      </c>
      <c r="U31" s="40">
        <f>R31*T31</f>
        <v>18000</v>
      </c>
      <c r="V31" s="40">
        <f>U31*0.2</f>
        <v>3600</v>
      </c>
      <c r="W31" s="40">
        <f>U31/4/12*6</f>
        <v>2250</v>
      </c>
      <c r="X31" s="41">
        <f>U31+V31+W31</f>
        <v>23850</v>
      </c>
      <c r="Y31" s="42">
        <f>U31*0.02</f>
        <v>360</v>
      </c>
      <c r="Z31" s="42">
        <f>U31*0.01</f>
        <v>180</v>
      </c>
      <c r="AA31" s="42" t="s">
        <v>36</v>
      </c>
    </row>
    <row r="32" spans="1:27" ht="249.95" customHeight="1" x14ac:dyDescent="0.55000000000000004">
      <c r="A32" s="31">
        <v>10</v>
      </c>
      <c r="B32" s="32" t="s">
        <v>64</v>
      </c>
      <c r="C32" s="33" t="s">
        <v>65</v>
      </c>
      <c r="D32" s="34" t="s">
        <v>31</v>
      </c>
      <c r="E32" s="33" t="s">
        <v>52</v>
      </c>
      <c r="F32" s="33" t="s">
        <v>33</v>
      </c>
      <c r="G32" s="33">
        <f>'[1]Lotto 10'!C41</f>
        <v>80</v>
      </c>
      <c r="H32" s="33"/>
      <c r="I32" s="33">
        <f>'[1]valutazione lotto 10'!K19</f>
        <v>2.3999657150203908</v>
      </c>
      <c r="J32" s="49">
        <f>G32+I32</f>
        <v>82.399965715020386</v>
      </c>
      <c r="K32" s="33">
        <v>0.56000000000000005</v>
      </c>
      <c r="L32" s="50">
        <f>K32*U32/100</f>
        <v>100.80000000000001</v>
      </c>
      <c r="M32" s="50">
        <f>U32-L32</f>
        <v>17899.2</v>
      </c>
      <c r="N32" s="55" t="s">
        <v>34</v>
      </c>
      <c r="O32" s="55" t="s">
        <v>15</v>
      </c>
      <c r="P32" s="37" t="s">
        <v>16</v>
      </c>
      <c r="Q32" s="38"/>
      <c r="R32" s="38"/>
      <c r="S32" s="39"/>
      <c r="T32" s="40"/>
      <c r="U32" s="40">
        <v>18000</v>
      </c>
      <c r="V32" s="40"/>
      <c r="W32" s="40"/>
      <c r="X32" s="41"/>
      <c r="Y32" s="42"/>
      <c r="Z32" s="42"/>
      <c r="AA32" s="42"/>
    </row>
    <row r="33" spans="1:27" ht="249.95" customHeight="1" x14ac:dyDescent="0.55000000000000004">
      <c r="A33" s="31">
        <v>10</v>
      </c>
      <c r="B33" s="32" t="s">
        <v>64</v>
      </c>
      <c r="C33" s="33" t="s">
        <v>65</v>
      </c>
      <c r="D33" s="34" t="s">
        <v>31</v>
      </c>
      <c r="E33" s="33" t="s">
        <v>32</v>
      </c>
      <c r="F33" s="33" t="s">
        <v>33</v>
      </c>
      <c r="G33" s="33">
        <f>'[1]Lotto 10'!C42</f>
        <v>56.666666666666664</v>
      </c>
      <c r="H33" s="33"/>
      <c r="I33" s="33">
        <f>'[1]valutazione lotto 10'!K20</f>
        <v>20</v>
      </c>
      <c r="J33" s="49">
        <f>G33+I33</f>
        <v>76.666666666666657</v>
      </c>
      <c r="K33" s="33">
        <v>38.89</v>
      </c>
      <c r="L33" s="50">
        <f>K33*U33/100</f>
        <v>7000.2</v>
      </c>
      <c r="M33" s="50">
        <f>U33-L33</f>
        <v>10999.8</v>
      </c>
      <c r="N33" s="33" t="s">
        <v>34</v>
      </c>
      <c r="O33" s="33" t="s">
        <v>15</v>
      </c>
      <c r="P33" s="37" t="s">
        <v>16</v>
      </c>
      <c r="Q33" s="38"/>
      <c r="R33" s="38"/>
      <c r="S33" s="39"/>
      <c r="T33" s="40"/>
      <c r="U33" s="40">
        <v>18000</v>
      </c>
      <c r="V33" s="40"/>
      <c r="W33" s="40"/>
      <c r="X33" s="41"/>
      <c r="Y33" s="42"/>
      <c r="Z33" s="42"/>
      <c r="AA33" s="42"/>
    </row>
    <row r="34" spans="1:27" ht="249.95" customHeight="1" x14ac:dyDescent="0.55000000000000004">
      <c r="A34" s="31">
        <v>10</v>
      </c>
      <c r="B34" s="32" t="s">
        <v>64</v>
      </c>
      <c r="C34" s="33" t="s">
        <v>65</v>
      </c>
      <c r="D34" s="34" t="s">
        <v>31</v>
      </c>
      <c r="E34" s="33" t="s">
        <v>57</v>
      </c>
      <c r="F34" s="33" t="s">
        <v>58</v>
      </c>
      <c r="G34" s="33">
        <f>'[1]Lotto 10'!C43</f>
        <v>48.888888888888893</v>
      </c>
      <c r="H34" s="33" t="s">
        <v>59</v>
      </c>
      <c r="I34" s="33" t="s">
        <v>60</v>
      </c>
      <c r="J34" s="35" t="s">
        <v>60</v>
      </c>
      <c r="K34" s="33" t="s">
        <v>60</v>
      </c>
      <c r="L34" s="33" t="s">
        <v>60</v>
      </c>
      <c r="M34" s="33" t="s">
        <v>60</v>
      </c>
      <c r="N34" s="33" t="s">
        <v>60</v>
      </c>
      <c r="O34" s="33"/>
      <c r="P34" s="37"/>
      <c r="Q34" s="38"/>
      <c r="R34" s="38"/>
      <c r="S34" s="39"/>
      <c r="T34" s="40"/>
      <c r="U34" s="40"/>
      <c r="V34" s="40"/>
      <c r="W34" s="40"/>
      <c r="X34" s="41"/>
      <c r="Y34" s="42"/>
      <c r="Z34" s="42"/>
      <c r="AA34" s="42"/>
    </row>
    <row r="35" spans="1:27" ht="249.95" customHeight="1" x14ac:dyDescent="0.55000000000000004">
      <c r="A35" s="31">
        <v>10</v>
      </c>
      <c r="B35" s="32" t="s">
        <v>64</v>
      </c>
      <c r="C35" s="33" t="s">
        <v>65</v>
      </c>
      <c r="D35" s="34" t="s">
        <v>31</v>
      </c>
      <c r="E35" s="33" t="s">
        <v>37</v>
      </c>
      <c r="F35" s="33" t="s">
        <v>58</v>
      </c>
      <c r="G35" s="33">
        <f>'[1]Lotto 10'!C44</f>
        <v>48.888888888888893</v>
      </c>
      <c r="H35" s="33" t="s">
        <v>59</v>
      </c>
      <c r="I35" s="33" t="s">
        <v>60</v>
      </c>
      <c r="J35" s="35" t="s">
        <v>60</v>
      </c>
      <c r="K35" s="33" t="s">
        <v>60</v>
      </c>
      <c r="L35" s="33" t="s">
        <v>60</v>
      </c>
      <c r="M35" s="33" t="s">
        <v>60</v>
      </c>
      <c r="N35" s="33" t="s">
        <v>60</v>
      </c>
      <c r="O35" s="33"/>
      <c r="P35" s="37"/>
      <c r="Q35" s="38"/>
      <c r="R35" s="38"/>
      <c r="S35" s="39"/>
      <c r="T35" s="40"/>
      <c r="U35" s="40"/>
      <c r="V35" s="40"/>
      <c r="W35" s="40"/>
      <c r="X35" s="41"/>
      <c r="Y35" s="42"/>
      <c r="Z35" s="42"/>
      <c r="AA35" s="42"/>
    </row>
    <row r="36" spans="1:27" ht="249.95" customHeight="1" x14ac:dyDescent="0.55000000000000004">
      <c r="A36" s="31">
        <v>10</v>
      </c>
      <c r="B36" s="32" t="s">
        <v>64</v>
      </c>
      <c r="C36" s="33" t="s">
        <v>65</v>
      </c>
      <c r="D36" s="34" t="s">
        <v>31</v>
      </c>
      <c r="E36" s="33" t="s">
        <v>45</v>
      </c>
      <c r="F36" s="33" t="s">
        <v>58</v>
      </c>
      <c r="G36" s="33">
        <f>'[1]Lotto 10'!C45</f>
        <v>48.888888888888893</v>
      </c>
      <c r="H36" s="33" t="s">
        <v>59</v>
      </c>
      <c r="I36" s="33" t="s">
        <v>60</v>
      </c>
      <c r="J36" s="35" t="s">
        <v>60</v>
      </c>
      <c r="K36" s="33" t="s">
        <v>60</v>
      </c>
      <c r="L36" s="33" t="s">
        <v>60</v>
      </c>
      <c r="M36" s="33" t="s">
        <v>60</v>
      </c>
      <c r="N36" s="33" t="s">
        <v>60</v>
      </c>
      <c r="O36" s="33"/>
      <c r="P36" s="37"/>
      <c r="Q36" s="38"/>
      <c r="R36" s="38"/>
      <c r="S36" s="39"/>
      <c r="T36" s="40"/>
      <c r="U36" s="40"/>
      <c r="V36" s="40"/>
      <c r="W36" s="40"/>
      <c r="X36" s="41"/>
      <c r="Y36" s="42"/>
      <c r="Z36" s="42"/>
      <c r="AA36" s="42"/>
    </row>
    <row r="37" spans="1:27" ht="249.95" customHeight="1" x14ac:dyDescent="0.55000000000000004">
      <c r="A37" s="31">
        <v>10</v>
      </c>
      <c r="B37" s="32" t="s">
        <v>64</v>
      </c>
      <c r="C37" s="33" t="s">
        <v>65</v>
      </c>
      <c r="D37" s="34" t="s">
        <v>31</v>
      </c>
      <c r="E37" s="33" t="s">
        <v>67</v>
      </c>
      <c r="F37" s="33" t="s">
        <v>58</v>
      </c>
      <c r="G37" s="33">
        <f>'[1]Lotto 10'!C46</f>
        <v>48.888888888888893</v>
      </c>
      <c r="H37" s="33" t="s">
        <v>59</v>
      </c>
      <c r="I37" s="33" t="s">
        <v>60</v>
      </c>
      <c r="J37" s="35" t="s">
        <v>60</v>
      </c>
      <c r="K37" s="33" t="s">
        <v>60</v>
      </c>
      <c r="L37" s="33" t="s">
        <v>60</v>
      </c>
      <c r="M37" s="33" t="s">
        <v>60</v>
      </c>
      <c r="N37" s="33" t="s">
        <v>60</v>
      </c>
      <c r="O37" s="33"/>
      <c r="P37" s="37"/>
      <c r="Q37" s="38"/>
      <c r="R37" s="38"/>
      <c r="S37" s="39"/>
      <c r="T37" s="40"/>
      <c r="U37" s="40"/>
      <c r="V37" s="40"/>
      <c r="W37" s="40"/>
      <c r="X37" s="41"/>
      <c r="Y37" s="42"/>
      <c r="Z37" s="42"/>
      <c r="AA37" s="42"/>
    </row>
    <row r="38" spans="1:27" ht="249.95" customHeight="1" x14ac:dyDescent="0.55000000000000004">
      <c r="A38" s="12">
        <v>11</v>
      </c>
      <c r="B38" s="13" t="s">
        <v>68</v>
      </c>
      <c r="C38" s="14" t="s">
        <v>69</v>
      </c>
      <c r="D38" s="23" t="s">
        <v>31</v>
      </c>
      <c r="E38" s="14" t="s">
        <v>70</v>
      </c>
      <c r="F38" s="14" t="s">
        <v>71</v>
      </c>
      <c r="G38" s="14" t="s">
        <v>60</v>
      </c>
      <c r="H38" s="14" t="s">
        <v>72</v>
      </c>
      <c r="I38" s="14" t="s">
        <v>60</v>
      </c>
      <c r="J38" s="17" t="s">
        <v>60</v>
      </c>
      <c r="K38" s="14" t="s">
        <v>60</v>
      </c>
      <c r="L38" s="14" t="s">
        <v>60</v>
      </c>
      <c r="M38" s="14" t="s">
        <v>60</v>
      </c>
      <c r="N38" s="14" t="s">
        <v>60</v>
      </c>
      <c r="O38" s="14"/>
      <c r="P38" s="17"/>
      <c r="Q38" s="18">
        <v>40</v>
      </c>
      <c r="R38" s="18">
        <f t="shared" ref="R38:R49" si="3">Q38*4</f>
        <v>160</v>
      </c>
      <c r="S38" s="19" t="s">
        <v>35</v>
      </c>
      <c r="T38" s="20">
        <v>58</v>
      </c>
      <c r="U38" s="20">
        <f>R38*T38</f>
        <v>9280</v>
      </c>
      <c r="V38" s="20">
        <f>U38*0.2</f>
        <v>1856</v>
      </c>
      <c r="W38" s="20">
        <f>U38/4/12*6</f>
        <v>1160</v>
      </c>
      <c r="X38" s="21">
        <f>U38+V38+W38</f>
        <v>12296</v>
      </c>
      <c r="Y38" s="21">
        <f>U38*0.02</f>
        <v>185.6</v>
      </c>
      <c r="Z38" s="21">
        <f>U38*0.01</f>
        <v>92.8</v>
      </c>
      <c r="AA38" s="21" t="s">
        <v>36</v>
      </c>
    </row>
    <row r="39" spans="1:27" ht="249.95" customHeight="1" x14ac:dyDescent="0.55000000000000004">
      <c r="A39" s="31">
        <v>12</v>
      </c>
      <c r="B39" s="32" t="s">
        <v>73</v>
      </c>
      <c r="C39" s="33" t="s">
        <v>74</v>
      </c>
      <c r="D39" s="34" t="s">
        <v>31</v>
      </c>
      <c r="E39" s="33" t="s">
        <v>52</v>
      </c>
      <c r="F39" s="33" t="s">
        <v>33</v>
      </c>
      <c r="G39" s="33">
        <f>'[1]Lotto 12'!B15</f>
        <v>80</v>
      </c>
      <c r="H39" s="33"/>
      <c r="I39" s="33">
        <f>'[1]valutazione lotto 12'!K18</f>
        <v>20</v>
      </c>
      <c r="J39" s="35">
        <v>100</v>
      </c>
      <c r="K39" s="33">
        <v>4</v>
      </c>
      <c r="L39" s="50">
        <f t="shared" ref="L39:L45" si="4">K39*U39/100</f>
        <v>1600</v>
      </c>
      <c r="M39" s="50">
        <f t="shared" ref="M39:M45" si="5">U39-L39</f>
        <v>38400</v>
      </c>
      <c r="N39" s="43" t="s">
        <v>14</v>
      </c>
      <c r="O39" s="43"/>
      <c r="P39" s="49" t="s">
        <v>44</v>
      </c>
      <c r="Q39" s="38">
        <v>40</v>
      </c>
      <c r="R39" s="38">
        <f t="shared" si="3"/>
        <v>160</v>
      </c>
      <c r="S39" s="39" t="s">
        <v>35</v>
      </c>
      <c r="T39" s="40">
        <v>250</v>
      </c>
      <c r="U39" s="52">
        <f>R39*T39</f>
        <v>40000</v>
      </c>
      <c r="V39" s="40">
        <f>U39*0.2</f>
        <v>8000</v>
      </c>
      <c r="W39" s="40">
        <f>U39/4/12*6</f>
        <v>5000</v>
      </c>
      <c r="X39" s="41">
        <f>U39+V39+W39</f>
        <v>53000</v>
      </c>
      <c r="Y39" s="42">
        <f>U39*0.02</f>
        <v>800</v>
      </c>
      <c r="Z39" s="42">
        <f>U39*0.01</f>
        <v>400</v>
      </c>
      <c r="AA39" s="42" t="s">
        <v>36</v>
      </c>
    </row>
    <row r="40" spans="1:27" ht="249.95" customHeight="1" x14ac:dyDescent="0.55000000000000004">
      <c r="A40" s="12">
        <v>13</v>
      </c>
      <c r="B40" s="13" t="s">
        <v>75</v>
      </c>
      <c r="C40" s="14" t="s">
        <v>76</v>
      </c>
      <c r="D40" s="23" t="s">
        <v>31</v>
      </c>
      <c r="E40" s="14" t="s">
        <v>32</v>
      </c>
      <c r="F40" s="14" t="s">
        <v>33</v>
      </c>
      <c r="G40" s="14">
        <f>'[1]Lotto 13'!B15</f>
        <v>80</v>
      </c>
      <c r="H40" s="14"/>
      <c r="I40" s="14">
        <f>'[1]valutazione lotto 13'!K18</f>
        <v>20</v>
      </c>
      <c r="J40" s="17">
        <v>100</v>
      </c>
      <c r="K40" s="14">
        <v>64.44</v>
      </c>
      <c r="L40" s="16">
        <f t="shared" si="4"/>
        <v>4639.68</v>
      </c>
      <c r="M40" s="16">
        <f t="shared" si="5"/>
        <v>2560.3199999999997</v>
      </c>
      <c r="N40" s="25" t="s">
        <v>14</v>
      </c>
      <c r="O40" s="25"/>
      <c r="P40" s="45" t="s">
        <v>44</v>
      </c>
      <c r="Q40" s="18">
        <v>20</v>
      </c>
      <c r="R40" s="18">
        <f t="shared" si="3"/>
        <v>80</v>
      </c>
      <c r="S40" s="19" t="s">
        <v>35</v>
      </c>
      <c r="T40" s="20">
        <v>90</v>
      </c>
      <c r="U40" s="46">
        <f>R40*T40</f>
        <v>7200</v>
      </c>
      <c r="V40" s="20">
        <f>U40*0.2</f>
        <v>1440</v>
      </c>
      <c r="W40" s="20">
        <f>U40/4/12*6</f>
        <v>900</v>
      </c>
      <c r="X40" s="21">
        <f>U40+V40+W40</f>
        <v>9540</v>
      </c>
      <c r="Y40" s="21">
        <f>U40*0.02</f>
        <v>144</v>
      </c>
      <c r="Z40" s="21">
        <f>U40*0.01</f>
        <v>72</v>
      </c>
      <c r="AA40" s="21" t="s">
        <v>36</v>
      </c>
    </row>
    <row r="41" spans="1:27" ht="249.95" customHeight="1" x14ac:dyDescent="0.55000000000000004">
      <c r="A41" s="31">
        <v>14</v>
      </c>
      <c r="B41" s="32" t="s">
        <v>77</v>
      </c>
      <c r="C41" s="33" t="s">
        <v>78</v>
      </c>
      <c r="D41" s="34" t="s">
        <v>31</v>
      </c>
      <c r="E41" s="33" t="s">
        <v>79</v>
      </c>
      <c r="F41" s="33" t="s">
        <v>33</v>
      </c>
      <c r="G41" s="33">
        <f>'[1]Lotto 14'!C28</f>
        <v>64.444444444444429</v>
      </c>
      <c r="H41" s="33"/>
      <c r="I41" s="33">
        <v>12.4</v>
      </c>
      <c r="J41" s="35">
        <f>G41+I41</f>
        <v>76.844444444444434</v>
      </c>
      <c r="K41" s="33">
        <v>32.47</v>
      </c>
      <c r="L41" s="50">
        <f t="shared" si="4"/>
        <v>2337.84</v>
      </c>
      <c r="M41" s="56">
        <f t="shared" si="5"/>
        <v>4862.16</v>
      </c>
      <c r="N41" s="33" t="s">
        <v>34</v>
      </c>
      <c r="O41" s="33" t="s">
        <v>15</v>
      </c>
      <c r="P41" s="37" t="s">
        <v>16</v>
      </c>
      <c r="Q41" s="38">
        <v>20</v>
      </c>
      <c r="R41" s="38">
        <f t="shared" si="3"/>
        <v>80</v>
      </c>
      <c r="S41" s="39" t="s">
        <v>35</v>
      </c>
      <c r="T41" s="40">
        <v>90</v>
      </c>
      <c r="U41" s="40">
        <f>R41*T41</f>
        <v>7200</v>
      </c>
      <c r="V41" s="40">
        <f>U41*0.2</f>
        <v>1440</v>
      </c>
      <c r="W41" s="40">
        <f>U41/4/12*6</f>
        <v>900</v>
      </c>
      <c r="X41" s="41">
        <f>U41+V41+W41</f>
        <v>9540</v>
      </c>
      <c r="Y41" s="42">
        <f>U41*0.02</f>
        <v>144</v>
      </c>
      <c r="Z41" s="42">
        <f>U41*0.01</f>
        <v>72</v>
      </c>
      <c r="AA41" s="42" t="s">
        <v>36</v>
      </c>
    </row>
    <row r="42" spans="1:27" ht="249.95" customHeight="1" x14ac:dyDescent="0.55000000000000004">
      <c r="A42" s="31">
        <v>14</v>
      </c>
      <c r="B42" s="32" t="s">
        <v>77</v>
      </c>
      <c r="C42" s="33" t="s">
        <v>78</v>
      </c>
      <c r="D42" s="34" t="s">
        <v>31</v>
      </c>
      <c r="E42" s="33" t="s">
        <v>66</v>
      </c>
      <c r="F42" s="33" t="s">
        <v>33</v>
      </c>
      <c r="G42" s="33">
        <f>'[1]Lotto 14'!C29</f>
        <v>64.444444444444429</v>
      </c>
      <c r="H42" s="33"/>
      <c r="I42" s="33">
        <f>'[1]valutazione lotto 14'!K19</f>
        <v>16.384473476549143</v>
      </c>
      <c r="J42" s="35">
        <f>G42+I42</f>
        <v>80.828917920993575</v>
      </c>
      <c r="K42" s="33">
        <v>56.67</v>
      </c>
      <c r="L42" s="50">
        <f t="shared" si="4"/>
        <v>4080.24</v>
      </c>
      <c r="M42" s="50">
        <f t="shared" si="5"/>
        <v>3119.76</v>
      </c>
      <c r="N42" s="33" t="s">
        <v>14</v>
      </c>
      <c r="O42" s="33"/>
      <c r="P42" s="49" t="s">
        <v>44</v>
      </c>
      <c r="Q42" s="38"/>
      <c r="R42" s="38"/>
      <c r="S42" s="39"/>
      <c r="T42" s="40"/>
      <c r="U42" s="52">
        <v>7200</v>
      </c>
      <c r="V42" s="40"/>
      <c r="W42" s="40"/>
      <c r="X42" s="41"/>
      <c r="Y42" s="42"/>
      <c r="Z42" s="42"/>
      <c r="AA42" s="42"/>
    </row>
    <row r="43" spans="1:27" ht="249.95" customHeight="1" x14ac:dyDescent="0.55000000000000004">
      <c r="A43" s="31">
        <v>14</v>
      </c>
      <c r="B43" s="32" t="s">
        <v>77</v>
      </c>
      <c r="C43" s="33" t="s">
        <v>78</v>
      </c>
      <c r="D43" s="34" t="s">
        <v>31</v>
      </c>
      <c r="E43" s="33" t="s">
        <v>80</v>
      </c>
      <c r="F43" s="33" t="s">
        <v>33</v>
      </c>
      <c r="G43" s="33">
        <f>'[1]Lotto 14'!C30</f>
        <v>80</v>
      </c>
      <c r="H43" s="33"/>
      <c r="I43" s="33">
        <f>'[1]valutazione lotto 14'!K20</f>
        <v>7.2545906666989008</v>
      </c>
      <c r="J43" s="35">
        <f>G43+I43</f>
        <v>87.254590666698903</v>
      </c>
      <c r="K43" s="33">
        <v>11.11</v>
      </c>
      <c r="L43" s="50">
        <f t="shared" si="4"/>
        <v>799.92</v>
      </c>
      <c r="M43" s="50">
        <f t="shared" si="5"/>
        <v>6400.08</v>
      </c>
      <c r="N43" s="43" t="s">
        <v>34</v>
      </c>
      <c r="O43" s="43" t="s">
        <v>15</v>
      </c>
      <c r="P43" s="37" t="s">
        <v>16</v>
      </c>
      <c r="Q43" s="38"/>
      <c r="R43" s="38"/>
      <c r="S43" s="39"/>
      <c r="T43" s="40"/>
      <c r="U43" s="40">
        <v>7200</v>
      </c>
      <c r="V43" s="40"/>
      <c r="W43" s="40"/>
      <c r="X43" s="41"/>
      <c r="Y43" s="42"/>
      <c r="Z43" s="42"/>
      <c r="AA43" s="42"/>
    </row>
    <row r="44" spans="1:27" ht="249.95" customHeight="1" x14ac:dyDescent="0.55000000000000004">
      <c r="A44" s="31">
        <v>14</v>
      </c>
      <c r="B44" s="32" t="s">
        <v>77</v>
      </c>
      <c r="C44" s="33" t="s">
        <v>78</v>
      </c>
      <c r="D44" s="34" t="s">
        <v>31</v>
      </c>
      <c r="E44" s="33" t="s">
        <v>70</v>
      </c>
      <c r="F44" s="33" t="s">
        <v>33</v>
      </c>
      <c r="G44" s="33">
        <f>'[1]Lotto 14'!C31</f>
        <v>64.444444444444429</v>
      </c>
      <c r="H44" s="33"/>
      <c r="I44" s="33">
        <f>'[1]valutazione lotto 14'!K21</f>
        <v>20</v>
      </c>
      <c r="J44" s="35">
        <f>G44+I44</f>
        <v>84.444444444444429</v>
      </c>
      <c r="K44" s="33">
        <v>84.44</v>
      </c>
      <c r="L44" s="50">
        <f t="shared" si="4"/>
        <v>6079.68</v>
      </c>
      <c r="M44" s="50">
        <f t="shared" si="5"/>
        <v>1120.3199999999997</v>
      </c>
      <c r="N44" s="33" t="s">
        <v>14</v>
      </c>
      <c r="O44" s="33"/>
      <c r="P44" s="49" t="s">
        <v>44</v>
      </c>
      <c r="Q44" s="38"/>
      <c r="R44" s="38"/>
      <c r="S44" s="39"/>
      <c r="T44" s="40"/>
      <c r="U44" s="52">
        <v>7200</v>
      </c>
      <c r="V44" s="40"/>
      <c r="W44" s="40"/>
      <c r="X44" s="41"/>
      <c r="Y44" s="42"/>
      <c r="Z44" s="42"/>
      <c r="AA44" s="42"/>
    </row>
    <row r="45" spans="1:27" ht="249.95" customHeight="1" x14ac:dyDescent="0.55000000000000004">
      <c r="A45" s="12">
        <v>15</v>
      </c>
      <c r="B45" s="13" t="s">
        <v>81</v>
      </c>
      <c r="C45" s="14" t="s">
        <v>82</v>
      </c>
      <c r="D45" s="23" t="s">
        <v>31</v>
      </c>
      <c r="E45" s="14" t="s">
        <v>32</v>
      </c>
      <c r="F45" s="14" t="s">
        <v>33</v>
      </c>
      <c r="G45" s="14">
        <f>'[1]Lotto 15'!C28</f>
        <v>80</v>
      </c>
      <c r="H45" s="14"/>
      <c r="I45" s="14">
        <f>'[1]valutazione lotto 15'!K18</f>
        <v>20</v>
      </c>
      <c r="J45" s="17">
        <f>G45+I45</f>
        <v>100</v>
      </c>
      <c r="K45" s="14">
        <v>33.33</v>
      </c>
      <c r="L45" s="16">
        <f t="shared" si="4"/>
        <v>3999.6</v>
      </c>
      <c r="M45" s="16">
        <f t="shared" si="5"/>
        <v>8000.4</v>
      </c>
      <c r="N45" s="25" t="s">
        <v>14</v>
      </c>
      <c r="O45" s="25"/>
      <c r="P45" s="45" t="s">
        <v>44</v>
      </c>
      <c r="Q45" s="18">
        <v>20</v>
      </c>
      <c r="R45" s="18">
        <f t="shared" si="3"/>
        <v>80</v>
      </c>
      <c r="S45" s="19" t="s">
        <v>35</v>
      </c>
      <c r="T45" s="20">
        <v>150</v>
      </c>
      <c r="U45" s="46">
        <f>R45*T45</f>
        <v>12000</v>
      </c>
      <c r="V45" s="20">
        <f>U45*0.2</f>
        <v>2400</v>
      </c>
      <c r="W45" s="20">
        <f>U45/4/12*6</f>
        <v>1500</v>
      </c>
      <c r="X45" s="21">
        <f>U45+V45+W45</f>
        <v>15900</v>
      </c>
      <c r="Y45" s="21">
        <f>U45*0.02</f>
        <v>240</v>
      </c>
      <c r="Z45" s="21">
        <f>U45*0.01</f>
        <v>120</v>
      </c>
      <c r="AA45" s="21" t="s">
        <v>36</v>
      </c>
    </row>
    <row r="46" spans="1:27" ht="249.95" customHeight="1" x14ac:dyDescent="0.55000000000000004">
      <c r="A46" s="12">
        <v>15</v>
      </c>
      <c r="B46" s="13" t="s">
        <v>81</v>
      </c>
      <c r="C46" s="14" t="s">
        <v>82</v>
      </c>
      <c r="D46" s="23" t="s">
        <v>31</v>
      </c>
      <c r="E46" s="14" t="s">
        <v>83</v>
      </c>
      <c r="F46" s="14" t="s">
        <v>58</v>
      </c>
      <c r="G46" s="14">
        <f>'[1]Lotto 15'!C29</f>
        <v>48.888888888888893</v>
      </c>
      <c r="H46" s="14" t="s">
        <v>59</v>
      </c>
      <c r="I46" s="14" t="s">
        <v>60</v>
      </c>
      <c r="J46" s="17" t="s">
        <v>60</v>
      </c>
      <c r="K46" s="14"/>
      <c r="L46" s="14" t="s">
        <v>60</v>
      </c>
      <c r="M46" s="14" t="s">
        <v>60</v>
      </c>
      <c r="N46" s="14" t="s">
        <v>60</v>
      </c>
      <c r="O46" s="14"/>
      <c r="P46" s="17"/>
      <c r="Q46" s="18"/>
      <c r="R46" s="18"/>
      <c r="S46" s="19"/>
      <c r="T46" s="20"/>
      <c r="U46" s="20"/>
      <c r="V46" s="20"/>
      <c r="W46" s="20"/>
      <c r="X46" s="21"/>
      <c r="Y46" s="21"/>
      <c r="Z46" s="21"/>
      <c r="AA46" s="21"/>
    </row>
    <row r="47" spans="1:27" ht="249.95" customHeight="1" x14ac:dyDescent="0.55000000000000004">
      <c r="A47" s="12">
        <v>15</v>
      </c>
      <c r="B47" s="13" t="s">
        <v>81</v>
      </c>
      <c r="C47" s="14" t="s">
        <v>82</v>
      </c>
      <c r="D47" s="23" t="s">
        <v>31</v>
      </c>
      <c r="E47" s="14" t="s">
        <v>84</v>
      </c>
      <c r="F47" s="14" t="s">
        <v>58</v>
      </c>
      <c r="G47" s="14">
        <f>'[1]Lotto 15'!C30</f>
        <v>48.888888888888893</v>
      </c>
      <c r="H47" s="14" t="s">
        <v>59</v>
      </c>
      <c r="I47" s="14" t="s">
        <v>60</v>
      </c>
      <c r="J47" s="17" t="s">
        <v>60</v>
      </c>
      <c r="K47" s="14" t="s">
        <v>60</v>
      </c>
      <c r="L47" s="14" t="s">
        <v>60</v>
      </c>
      <c r="M47" s="14" t="s">
        <v>60</v>
      </c>
      <c r="N47" s="14" t="s">
        <v>60</v>
      </c>
      <c r="O47" s="14"/>
      <c r="P47" s="17"/>
      <c r="Q47" s="18"/>
      <c r="R47" s="18"/>
      <c r="S47" s="19"/>
      <c r="T47" s="20"/>
      <c r="U47" s="20"/>
      <c r="V47" s="20"/>
      <c r="W47" s="20"/>
      <c r="X47" s="21"/>
      <c r="Y47" s="21"/>
      <c r="Z47" s="21"/>
      <c r="AA47" s="21"/>
    </row>
    <row r="48" spans="1:27" ht="249.95" customHeight="1" x14ac:dyDescent="0.55000000000000004">
      <c r="A48" s="12">
        <v>15</v>
      </c>
      <c r="B48" s="13" t="s">
        <v>81</v>
      </c>
      <c r="C48" s="14" t="s">
        <v>82</v>
      </c>
      <c r="D48" s="23" t="s">
        <v>31</v>
      </c>
      <c r="E48" s="14" t="s">
        <v>38</v>
      </c>
      <c r="F48" s="14" t="s">
        <v>33</v>
      </c>
      <c r="G48" s="14">
        <f>'[1]Lotto 15'!C31</f>
        <v>80</v>
      </c>
      <c r="H48" s="14"/>
      <c r="I48" s="14">
        <f>'[1]valutazione lotto 15'!K19</f>
        <v>6.3217083450314258</v>
      </c>
      <c r="J48" s="17">
        <f>G48+I48</f>
        <v>86.321708345031425</v>
      </c>
      <c r="K48" s="14">
        <v>3.33</v>
      </c>
      <c r="L48" s="16">
        <f>K48*U48/100</f>
        <v>399.6</v>
      </c>
      <c r="M48" s="16">
        <f>U48-L48</f>
        <v>11600.4</v>
      </c>
      <c r="N48" s="14" t="s">
        <v>34</v>
      </c>
      <c r="O48" s="14" t="s">
        <v>15</v>
      </c>
      <c r="P48" s="17" t="s">
        <v>16</v>
      </c>
      <c r="Q48" s="18"/>
      <c r="R48" s="18"/>
      <c r="S48" s="19"/>
      <c r="T48" s="20"/>
      <c r="U48" s="20">
        <v>12000</v>
      </c>
      <c r="V48" s="20"/>
      <c r="W48" s="20"/>
      <c r="X48" s="21"/>
      <c r="Y48" s="21"/>
      <c r="Z48" s="21"/>
      <c r="AA48" s="21"/>
    </row>
    <row r="49" spans="1:27" ht="249.95" customHeight="1" x14ac:dyDescent="0.55000000000000004">
      <c r="A49" s="31">
        <v>16</v>
      </c>
      <c r="B49" s="32" t="s">
        <v>85</v>
      </c>
      <c r="C49" s="53" t="s">
        <v>86</v>
      </c>
      <c r="D49" s="57" t="s">
        <v>31</v>
      </c>
      <c r="E49" s="53" t="s">
        <v>32</v>
      </c>
      <c r="F49" s="53" t="s">
        <v>33</v>
      </c>
      <c r="G49" s="53">
        <f>'[1]Lotto 16'!C28</f>
        <v>80</v>
      </c>
      <c r="H49" s="53"/>
      <c r="I49" s="53">
        <f>'[1]valutazione lotto 16'!K18</f>
        <v>20</v>
      </c>
      <c r="J49" s="37">
        <f>G49+I49</f>
        <v>100</v>
      </c>
      <c r="K49" s="53">
        <v>33.33</v>
      </c>
      <c r="L49" s="50">
        <f>K49*U49/100</f>
        <v>3999.6</v>
      </c>
      <c r="M49" s="50">
        <f>U49-L49</f>
        <v>8000.4</v>
      </c>
      <c r="N49" s="55" t="s">
        <v>14</v>
      </c>
      <c r="O49" s="55"/>
      <c r="P49" s="49" t="s">
        <v>44</v>
      </c>
      <c r="Q49" s="38">
        <v>20</v>
      </c>
      <c r="R49" s="38">
        <f t="shared" si="3"/>
        <v>80</v>
      </c>
      <c r="S49" s="39" t="s">
        <v>35</v>
      </c>
      <c r="T49" s="40">
        <v>150</v>
      </c>
      <c r="U49" s="52">
        <f>R49*T49</f>
        <v>12000</v>
      </c>
      <c r="V49" s="40">
        <f>U49*0.2</f>
        <v>2400</v>
      </c>
      <c r="W49" s="40">
        <f>U49/4/12*6</f>
        <v>1500</v>
      </c>
      <c r="X49" s="41">
        <f>U49+V49+W49</f>
        <v>15900</v>
      </c>
      <c r="Y49" s="42">
        <f>U49*0.02</f>
        <v>240</v>
      </c>
      <c r="Z49" s="42">
        <f>U49*0.01</f>
        <v>120</v>
      </c>
      <c r="AA49" s="42" t="s">
        <v>36</v>
      </c>
    </row>
    <row r="50" spans="1:27" ht="249.95" customHeight="1" x14ac:dyDescent="0.55000000000000004">
      <c r="A50" s="31">
        <v>16</v>
      </c>
      <c r="B50" s="32" t="s">
        <v>85</v>
      </c>
      <c r="C50" s="53" t="s">
        <v>86</v>
      </c>
      <c r="D50" s="57" t="s">
        <v>31</v>
      </c>
      <c r="E50" s="53" t="s">
        <v>83</v>
      </c>
      <c r="F50" s="53" t="s">
        <v>58</v>
      </c>
      <c r="G50" s="53">
        <f>'[1]Lotto 16'!C29</f>
        <v>48.888888888888893</v>
      </c>
      <c r="H50" s="33" t="s">
        <v>59</v>
      </c>
      <c r="I50" s="53" t="s">
        <v>60</v>
      </c>
      <c r="J50" s="37" t="s">
        <v>60</v>
      </c>
      <c r="K50" s="58" t="s">
        <v>60</v>
      </c>
      <c r="L50" s="53" t="s">
        <v>60</v>
      </c>
      <c r="M50" s="53" t="s">
        <v>60</v>
      </c>
      <c r="N50" s="53" t="s">
        <v>60</v>
      </c>
      <c r="O50" s="53"/>
      <c r="P50" s="37"/>
      <c r="Q50" s="38"/>
      <c r="R50" s="38"/>
      <c r="S50" s="39"/>
      <c r="T50" s="40"/>
      <c r="U50" s="40"/>
      <c r="V50" s="40"/>
      <c r="W50" s="40"/>
      <c r="X50" s="41"/>
      <c r="Y50" s="42"/>
      <c r="Z50" s="42"/>
      <c r="AA50" s="42"/>
    </row>
    <row r="51" spans="1:27" ht="249.95" customHeight="1" x14ac:dyDescent="0.55000000000000004">
      <c r="A51" s="31">
        <v>16</v>
      </c>
      <c r="B51" s="32" t="s">
        <v>85</v>
      </c>
      <c r="C51" s="53" t="s">
        <v>86</v>
      </c>
      <c r="D51" s="57" t="s">
        <v>31</v>
      </c>
      <c r="E51" s="33" t="s">
        <v>80</v>
      </c>
      <c r="F51" s="33" t="s">
        <v>33</v>
      </c>
      <c r="G51" s="53">
        <f>'[1]Lotto 16'!C30</f>
        <v>80</v>
      </c>
      <c r="H51" s="53"/>
      <c r="I51" s="53">
        <f>'[1]valutazione lotto 16'!K19</f>
        <v>2.8143901789211672</v>
      </c>
      <c r="J51" s="37">
        <f>G51+I51</f>
        <v>82.814390178921172</v>
      </c>
      <c r="K51" s="53">
        <v>0.66</v>
      </c>
      <c r="L51" s="50">
        <f>K51*U51/100</f>
        <v>79.2</v>
      </c>
      <c r="M51" s="50">
        <f>U51-L51</f>
        <v>11920.8</v>
      </c>
      <c r="N51" s="53" t="s">
        <v>34</v>
      </c>
      <c r="O51" s="53" t="s">
        <v>15</v>
      </c>
      <c r="P51" s="37" t="s">
        <v>16</v>
      </c>
      <c r="Q51" s="38"/>
      <c r="R51" s="38"/>
      <c r="S51" s="39"/>
      <c r="T51" s="40"/>
      <c r="U51" s="40">
        <v>12000</v>
      </c>
      <c r="V51" s="40"/>
      <c r="W51" s="40"/>
      <c r="X51" s="41"/>
      <c r="Y51" s="42"/>
      <c r="Z51" s="42"/>
      <c r="AA51" s="42"/>
    </row>
    <row r="52" spans="1:27" ht="249.95" customHeight="1" x14ac:dyDescent="0.55000000000000004">
      <c r="A52" s="31">
        <v>16</v>
      </c>
      <c r="B52" s="32" t="s">
        <v>85</v>
      </c>
      <c r="C52" s="53" t="s">
        <v>86</v>
      </c>
      <c r="D52" s="57" t="s">
        <v>31</v>
      </c>
      <c r="E52" s="33" t="s">
        <v>70</v>
      </c>
      <c r="F52" s="33" t="s">
        <v>58</v>
      </c>
      <c r="G52" s="53">
        <f>'[1]Lotto 16'!C31</f>
        <v>48.888888888888893</v>
      </c>
      <c r="H52" s="33" t="s">
        <v>59</v>
      </c>
      <c r="I52" s="53" t="s">
        <v>60</v>
      </c>
      <c r="J52" s="37" t="s">
        <v>60</v>
      </c>
      <c r="K52" s="53" t="s">
        <v>60</v>
      </c>
      <c r="L52" s="53" t="s">
        <v>60</v>
      </c>
      <c r="M52" s="53" t="s">
        <v>60</v>
      </c>
      <c r="N52" s="53" t="s">
        <v>60</v>
      </c>
      <c r="O52" s="53"/>
      <c r="P52" s="37"/>
      <c r="Q52" s="38"/>
      <c r="R52" s="38"/>
      <c r="S52" s="39"/>
      <c r="T52" s="40"/>
      <c r="U52" s="40"/>
      <c r="V52" s="40"/>
      <c r="W52" s="40"/>
      <c r="X52" s="41"/>
      <c r="Y52" s="42"/>
      <c r="Z52" s="42"/>
      <c r="AA52" s="42"/>
    </row>
    <row r="53" spans="1:27" s="11" customFormat="1" ht="114.95" customHeight="1" x14ac:dyDescent="0.55000000000000004">
      <c r="A53" s="7"/>
      <c r="B53" s="8"/>
      <c r="C53" s="9" t="s">
        <v>87</v>
      </c>
      <c r="D53" s="9"/>
      <c r="E53" s="9"/>
      <c r="F53" s="9"/>
      <c r="G53" s="9"/>
      <c r="H53" s="9"/>
      <c r="I53" s="9"/>
      <c r="J53" s="9"/>
      <c r="K53" s="9"/>
      <c r="L53" s="9"/>
      <c r="M53" s="9"/>
      <c r="N53" s="9"/>
      <c r="O53" s="9"/>
      <c r="P53" s="9"/>
      <c r="Q53" s="7"/>
      <c r="R53" s="7"/>
      <c r="S53" s="7"/>
      <c r="T53" s="10"/>
      <c r="U53" s="10"/>
      <c r="V53" s="10"/>
      <c r="W53" s="10"/>
      <c r="X53" s="10"/>
      <c r="Y53" s="10"/>
      <c r="Z53" s="10"/>
      <c r="AA53" s="54"/>
    </row>
    <row r="54" spans="1:27" ht="249.95" customHeight="1" x14ac:dyDescent="0.55000000000000004">
      <c r="A54" s="59">
        <v>17</v>
      </c>
      <c r="B54" s="32" t="s">
        <v>88</v>
      </c>
      <c r="C54" s="33" t="s">
        <v>89</v>
      </c>
      <c r="D54" s="57" t="s">
        <v>31</v>
      </c>
      <c r="E54" s="33" t="s">
        <v>45</v>
      </c>
      <c r="F54" s="33" t="s">
        <v>33</v>
      </c>
      <c r="G54" s="33">
        <f>'[1]Lotto 17'!B15</f>
        <v>80</v>
      </c>
      <c r="H54" s="33"/>
      <c r="I54" s="33">
        <f>'[1]valutazione lotto 17'!K18</f>
        <v>20</v>
      </c>
      <c r="J54" s="35">
        <v>100</v>
      </c>
      <c r="K54" s="33">
        <v>25</v>
      </c>
      <c r="L54" s="50">
        <f>K54*U54/100</f>
        <v>5000</v>
      </c>
      <c r="M54" s="50">
        <f>U54-L54</f>
        <v>15000</v>
      </c>
      <c r="N54" s="43" t="s">
        <v>14</v>
      </c>
      <c r="O54" s="43"/>
      <c r="P54" s="49" t="s">
        <v>44</v>
      </c>
      <c r="Q54" s="38">
        <v>250</v>
      </c>
      <c r="R54" s="38">
        <f t="shared" ref="R54:R61" si="6">Q54*4</f>
        <v>1000</v>
      </c>
      <c r="S54" s="39" t="s">
        <v>35</v>
      </c>
      <c r="T54" s="40">
        <v>20</v>
      </c>
      <c r="U54" s="52">
        <f>R54*T54</f>
        <v>20000</v>
      </c>
      <c r="V54" s="40">
        <f>U54*0.2</f>
        <v>4000</v>
      </c>
      <c r="W54" s="40">
        <f>U54/4/12*6</f>
        <v>2500</v>
      </c>
      <c r="X54" s="41">
        <f>U54+V54+W54</f>
        <v>26500</v>
      </c>
      <c r="Y54" s="42">
        <f>U54*0.02</f>
        <v>400</v>
      </c>
      <c r="Z54" s="42">
        <f>U54*0.01</f>
        <v>200</v>
      </c>
      <c r="AA54" s="42" t="s">
        <v>36</v>
      </c>
    </row>
    <row r="55" spans="1:27" ht="249.95" customHeight="1" x14ac:dyDescent="0.55000000000000004">
      <c r="A55" s="12">
        <v>18</v>
      </c>
      <c r="B55" s="13" t="s">
        <v>90</v>
      </c>
      <c r="C55" s="14" t="s">
        <v>91</v>
      </c>
      <c r="D55" s="23" t="s">
        <v>31</v>
      </c>
      <c r="E55" s="14" t="s">
        <v>32</v>
      </c>
      <c r="F55" s="14" t="s">
        <v>33</v>
      </c>
      <c r="G55" s="14">
        <f>'[1]Lotto 18'!B15</f>
        <v>80</v>
      </c>
      <c r="H55" s="14"/>
      <c r="I55" s="14">
        <f>'[1]valutazione lotto 18'!K18</f>
        <v>20</v>
      </c>
      <c r="J55" s="17">
        <v>100</v>
      </c>
      <c r="K55" s="14">
        <v>6.25</v>
      </c>
      <c r="L55" s="16">
        <f>K55*U55/100</f>
        <v>200</v>
      </c>
      <c r="M55" s="16">
        <f>U55-L55</f>
        <v>3000</v>
      </c>
      <c r="N55" s="25" t="s">
        <v>14</v>
      </c>
      <c r="O55" s="25"/>
      <c r="P55" s="45" t="s">
        <v>44</v>
      </c>
      <c r="Q55" s="18">
        <v>50</v>
      </c>
      <c r="R55" s="18">
        <f t="shared" si="6"/>
        <v>200</v>
      </c>
      <c r="S55" s="19" t="s">
        <v>35</v>
      </c>
      <c r="T55" s="20">
        <v>16</v>
      </c>
      <c r="U55" s="46">
        <f>R55*T55</f>
        <v>3200</v>
      </c>
      <c r="V55" s="20">
        <f>U55*0.2</f>
        <v>640</v>
      </c>
      <c r="W55" s="20">
        <f>U55/4/12*6</f>
        <v>400</v>
      </c>
      <c r="X55" s="21">
        <f>U55+V55+W55</f>
        <v>4240</v>
      </c>
      <c r="Y55" s="21">
        <f>U55*0.02</f>
        <v>64</v>
      </c>
      <c r="Z55" s="21">
        <f>U55*0.01</f>
        <v>32</v>
      </c>
      <c r="AA55" s="21" t="s">
        <v>36</v>
      </c>
    </row>
    <row r="56" spans="1:27" s="70" customFormat="1" ht="249.95" customHeight="1" x14ac:dyDescent="0.55000000000000004">
      <c r="A56" s="60">
        <v>19</v>
      </c>
      <c r="B56" s="61" t="s">
        <v>92</v>
      </c>
      <c r="C56" s="62" t="s">
        <v>93</v>
      </c>
      <c r="D56" s="63"/>
      <c r="E56" s="64" t="s">
        <v>94</v>
      </c>
      <c r="F56" s="64"/>
      <c r="G56" s="62"/>
      <c r="H56" s="62"/>
      <c r="I56" s="62"/>
      <c r="J56" s="65"/>
      <c r="K56" s="62"/>
      <c r="L56" s="62"/>
      <c r="M56" s="62"/>
      <c r="N56" s="62"/>
      <c r="O56" s="62"/>
      <c r="P56" s="65"/>
      <c r="Q56" s="66">
        <v>10</v>
      </c>
      <c r="R56" s="66">
        <f t="shared" si="6"/>
        <v>40</v>
      </c>
      <c r="S56" s="67" t="s">
        <v>35</v>
      </c>
      <c r="T56" s="68">
        <v>16</v>
      </c>
      <c r="U56" s="68">
        <f>R56*T56</f>
        <v>640</v>
      </c>
      <c r="V56" s="68">
        <f>U56*0.2</f>
        <v>128</v>
      </c>
      <c r="W56" s="68">
        <f>U56/4/12*6</f>
        <v>80</v>
      </c>
      <c r="X56" s="69">
        <f>U56+V56+W56</f>
        <v>848</v>
      </c>
      <c r="Y56" s="69">
        <f>U56*0.02</f>
        <v>12.8</v>
      </c>
      <c r="Z56" s="69">
        <f>U56*0.01</f>
        <v>6.4</v>
      </c>
      <c r="AA56" s="69" t="s">
        <v>36</v>
      </c>
    </row>
    <row r="57" spans="1:27" ht="249.95" customHeight="1" x14ac:dyDescent="0.55000000000000004">
      <c r="A57" s="12">
        <v>20</v>
      </c>
      <c r="B57" s="13" t="s">
        <v>95</v>
      </c>
      <c r="C57" s="14" t="s">
        <v>96</v>
      </c>
      <c r="D57" s="23" t="s">
        <v>31</v>
      </c>
      <c r="E57" s="14" t="s">
        <v>32</v>
      </c>
      <c r="F57" s="14" t="s">
        <v>33</v>
      </c>
      <c r="G57" s="14">
        <f>'[1]Lotto 20'!B19</f>
        <v>80</v>
      </c>
      <c r="H57" s="14"/>
      <c r="I57" s="14">
        <f>'[1]valutazione lotto 20'!K18</f>
        <v>20</v>
      </c>
      <c r="J57" s="17">
        <f>G57+I57</f>
        <v>100</v>
      </c>
      <c r="K57" s="14">
        <v>81.2</v>
      </c>
      <c r="L57" s="16">
        <f t="shared" ref="L57:L62" si="7">K57*U57/100</f>
        <v>32480</v>
      </c>
      <c r="M57" s="16">
        <f t="shared" ref="M57:M62" si="8">U57-L57</f>
        <v>7520</v>
      </c>
      <c r="N57" s="25" t="s">
        <v>14</v>
      </c>
      <c r="O57" s="25"/>
      <c r="P57" s="45" t="s">
        <v>44</v>
      </c>
      <c r="Q57" s="18">
        <v>40</v>
      </c>
      <c r="R57" s="18">
        <f t="shared" si="6"/>
        <v>160</v>
      </c>
      <c r="S57" s="19" t="s">
        <v>35</v>
      </c>
      <c r="T57" s="20">
        <v>250</v>
      </c>
      <c r="U57" s="46">
        <f>R57*T57</f>
        <v>40000</v>
      </c>
      <c r="V57" s="20">
        <f>U57*0.2</f>
        <v>8000</v>
      </c>
      <c r="W57" s="20">
        <f>U57/4/12*6</f>
        <v>5000</v>
      </c>
      <c r="X57" s="21">
        <f>U57+V57+W57</f>
        <v>53000</v>
      </c>
      <c r="Y57" s="21">
        <f>U57*0.02</f>
        <v>800</v>
      </c>
      <c r="Z57" s="21">
        <f>U57*0.01</f>
        <v>400</v>
      </c>
      <c r="AA57" s="21" t="s">
        <v>36</v>
      </c>
    </row>
    <row r="58" spans="1:27" ht="249.95" customHeight="1" x14ac:dyDescent="0.55000000000000004">
      <c r="A58" s="12">
        <v>20</v>
      </c>
      <c r="B58" s="13" t="s">
        <v>95</v>
      </c>
      <c r="C58" s="14" t="s">
        <v>96</v>
      </c>
      <c r="D58" s="23" t="s">
        <v>31</v>
      </c>
      <c r="E58" s="14" t="s">
        <v>37</v>
      </c>
      <c r="F58" s="14" t="s">
        <v>33</v>
      </c>
      <c r="G58" s="14">
        <f>'[1]Lotto 20'!B20</f>
        <v>64.444444444444429</v>
      </c>
      <c r="H58" s="14"/>
      <c r="I58" s="14">
        <f>'[1]valutazione lotto 20'!K19</f>
        <v>18.885185895442458</v>
      </c>
      <c r="J58" s="17">
        <f>G58+I58</f>
        <v>83.32963033988689</v>
      </c>
      <c r="K58" s="14">
        <v>72.400000000000006</v>
      </c>
      <c r="L58" s="16">
        <f t="shared" si="7"/>
        <v>28960</v>
      </c>
      <c r="M58" s="16">
        <f t="shared" si="8"/>
        <v>11040</v>
      </c>
      <c r="N58" s="14" t="s">
        <v>14</v>
      </c>
      <c r="O58" s="14"/>
      <c r="P58" s="45" t="s">
        <v>44</v>
      </c>
      <c r="Q58" s="18"/>
      <c r="R58" s="18"/>
      <c r="S58" s="19"/>
      <c r="T58" s="20"/>
      <c r="U58" s="46">
        <v>40000</v>
      </c>
      <c r="V58" s="20"/>
      <c r="W58" s="20"/>
      <c r="X58" s="21"/>
      <c r="Y58" s="21"/>
      <c r="Z58" s="21"/>
      <c r="AA58" s="21"/>
    </row>
    <row r="59" spans="1:27" ht="249.95" customHeight="1" x14ac:dyDescent="0.55000000000000004">
      <c r="A59" s="31">
        <v>21</v>
      </c>
      <c r="B59" s="32" t="s">
        <v>97</v>
      </c>
      <c r="C59" s="33" t="s">
        <v>98</v>
      </c>
      <c r="D59" s="57" t="s">
        <v>31</v>
      </c>
      <c r="E59" s="33" t="s">
        <v>32</v>
      </c>
      <c r="F59" s="33" t="s">
        <v>33</v>
      </c>
      <c r="G59" s="33">
        <f>'[1]Lotto 21'!B19</f>
        <v>80</v>
      </c>
      <c r="H59" s="33"/>
      <c r="I59" s="33">
        <f>'[1]valutazione lotto 21'!K18</f>
        <v>6.324555320336759</v>
      </c>
      <c r="J59" s="37">
        <f t="shared" ref="J59:J64" si="9">G59+I59</f>
        <v>86.324555320336756</v>
      </c>
      <c r="K59" s="53">
        <v>2</v>
      </c>
      <c r="L59" s="50">
        <f t="shared" si="7"/>
        <v>80</v>
      </c>
      <c r="M59" s="50">
        <f t="shared" si="8"/>
        <v>3920</v>
      </c>
      <c r="N59" s="43" t="s">
        <v>34</v>
      </c>
      <c r="O59" s="33" t="s">
        <v>15</v>
      </c>
      <c r="P59" s="37" t="s">
        <v>16</v>
      </c>
      <c r="Q59" s="38">
        <v>10</v>
      </c>
      <c r="R59" s="38">
        <f t="shared" si="6"/>
        <v>40</v>
      </c>
      <c r="S59" s="39" t="s">
        <v>35</v>
      </c>
      <c r="T59" s="40">
        <v>100</v>
      </c>
      <c r="U59" s="40">
        <f>R59*T59</f>
        <v>4000</v>
      </c>
      <c r="V59" s="40">
        <f>U59*0.2</f>
        <v>800</v>
      </c>
      <c r="W59" s="40">
        <f>U59/4/12*6</f>
        <v>500</v>
      </c>
      <c r="X59" s="41">
        <f>U59+V59+W59</f>
        <v>5300</v>
      </c>
      <c r="Y59" s="42">
        <f>U59*0.02</f>
        <v>80</v>
      </c>
      <c r="Z59" s="42">
        <f>U59*0.01</f>
        <v>40</v>
      </c>
      <c r="AA59" s="42" t="s">
        <v>36</v>
      </c>
    </row>
    <row r="60" spans="1:27" ht="249.95" customHeight="1" x14ac:dyDescent="0.55000000000000004">
      <c r="A60" s="31">
        <v>21</v>
      </c>
      <c r="B60" s="32" t="s">
        <v>97</v>
      </c>
      <c r="C60" s="33" t="s">
        <v>98</v>
      </c>
      <c r="D60" s="57" t="s">
        <v>31</v>
      </c>
      <c r="E60" s="33" t="s">
        <v>45</v>
      </c>
      <c r="F60" s="33" t="s">
        <v>33</v>
      </c>
      <c r="G60" s="33">
        <f>'[1]Lotto 21'!B20</f>
        <v>64.444444444444429</v>
      </c>
      <c r="H60" s="33"/>
      <c r="I60" s="33">
        <f>'[1]valutazione lotto 21'!K19</f>
        <v>20</v>
      </c>
      <c r="J60" s="37">
        <f t="shared" si="9"/>
        <v>84.444444444444429</v>
      </c>
      <c r="K60" s="53">
        <v>20</v>
      </c>
      <c r="L60" s="50">
        <f t="shared" si="7"/>
        <v>800</v>
      </c>
      <c r="M60" s="50">
        <f t="shared" si="8"/>
        <v>3200</v>
      </c>
      <c r="N60" s="33" t="s">
        <v>14</v>
      </c>
      <c r="O60" s="33"/>
      <c r="P60" s="49" t="s">
        <v>44</v>
      </c>
      <c r="Q60" s="38"/>
      <c r="R60" s="38"/>
      <c r="S60" s="39"/>
      <c r="T60" s="40"/>
      <c r="U60" s="52">
        <v>4000</v>
      </c>
      <c r="V60" s="40"/>
      <c r="W60" s="40"/>
      <c r="X60" s="41"/>
      <c r="Y60" s="42"/>
      <c r="Z60" s="42"/>
      <c r="AA60" s="42"/>
    </row>
    <row r="61" spans="1:27" s="71" customFormat="1" ht="249.95" customHeight="1" x14ac:dyDescent="0.55000000000000004">
      <c r="A61" s="12">
        <v>22</v>
      </c>
      <c r="B61" s="13" t="s">
        <v>99</v>
      </c>
      <c r="C61" s="14" t="s">
        <v>100</v>
      </c>
      <c r="D61" s="23" t="s">
        <v>31</v>
      </c>
      <c r="E61" s="14" t="s">
        <v>52</v>
      </c>
      <c r="F61" s="14" t="s">
        <v>33</v>
      </c>
      <c r="G61" s="14">
        <f>'[1]Lotto 22'!C32</f>
        <v>80</v>
      </c>
      <c r="H61" s="14"/>
      <c r="I61" s="14">
        <f>'[1]valutazione lotto 22'!K18</f>
        <v>10.127393670836666</v>
      </c>
      <c r="J61" s="17">
        <f t="shared" si="9"/>
        <v>90.127393670836668</v>
      </c>
      <c r="K61" s="14">
        <v>12.5</v>
      </c>
      <c r="L61" s="16">
        <f t="shared" si="7"/>
        <v>4000</v>
      </c>
      <c r="M61" s="16">
        <f t="shared" si="8"/>
        <v>28000</v>
      </c>
      <c r="N61" s="25" t="s">
        <v>34</v>
      </c>
      <c r="O61" s="14" t="s">
        <v>15</v>
      </c>
      <c r="P61" s="17" t="s">
        <v>16</v>
      </c>
      <c r="Q61" s="18">
        <v>100</v>
      </c>
      <c r="R61" s="18">
        <f t="shared" si="6"/>
        <v>400</v>
      </c>
      <c r="S61" s="19" t="s">
        <v>35</v>
      </c>
      <c r="T61" s="20">
        <v>80</v>
      </c>
      <c r="U61" s="20">
        <v>32000</v>
      </c>
      <c r="V61" s="20">
        <f>U61*0.2</f>
        <v>6400</v>
      </c>
      <c r="W61" s="20">
        <f>U61/4/12*6</f>
        <v>4000</v>
      </c>
      <c r="X61" s="21">
        <f>U61+V61+W61</f>
        <v>42400</v>
      </c>
      <c r="Y61" s="21">
        <f>U61*0.02</f>
        <v>640</v>
      </c>
      <c r="Z61" s="21">
        <f>U61*0.01</f>
        <v>320</v>
      </c>
      <c r="AA61" s="21" t="s">
        <v>36</v>
      </c>
    </row>
    <row r="62" spans="1:27" ht="249.95" customHeight="1" x14ac:dyDescent="0.55000000000000004">
      <c r="A62" s="12">
        <v>22</v>
      </c>
      <c r="B62" s="13" t="s">
        <v>99</v>
      </c>
      <c r="C62" s="14" t="s">
        <v>100</v>
      </c>
      <c r="D62" s="23" t="s">
        <v>31</v>
      </c>
      <c r="E62" s="14" t="s">
        <v>32</v>
      </c>
      <c r="F62" s="14" t="s">
        <v>33</v>
      </c>
      <c r="G62" s="14">
        <f>'[1]Lotto 22'!C33</f>
        <v>56.999999999999986</v>
      </c>
      <c r="H62" s="14"/>
      <c r="I62" s="14">
        <f>'[1]valutazione lotto 22'!K19</f>
        <v>20</v>
      </c>
      <c r="J62" s="17">
        <f t="shared" si="9"/>
        <v>76.999999999999986</v>
      </c>
      <c r="K62" s="14">
        <v>48.75</v>
      </c>
      <c r="L62" s="16">
        <f t="shared" si="7"/>
        <v>15600</v>
      </c>
      <c r="M62" s="16">
        <f t="shared" si="8"/>
        <v>16400</v>
      </c>
      <c r="N62" s="14" t="s">
        <v>34</v>
      </c>
      <c r="O62" s="14" t="s">
        <v>15</v>
      </c>
      <c r="P62" s="17" t="s">
        <v>16</v>
      </c>
      <c r="Q62" s="18"/>
      <c r="R62" s="18"/>
      <c r="S62" s="19"/>
      <c r="T62" s="20"/>
      <c r="U62" s="20">
        <v>32000</v>
      </c>
      <c r="V62" s="20"/>
      <c r="W62" s="20"/>
      <c r="X62" s="21"/>
      <c r="Y62" s="21"/>
      <c r="Z62" s="21"/>
      <c r="AA62" s="21"/>
    </row>
    <row r="63" spans="1:27" ht="249.95" customHeight="1" x14ac:dyDescent="0.55000000000000004">
      <c r="A63" s="12">
        <v>22</v>
      </c>
      <c r="B63" s="13" t="s">
        <v>99</v>
      </c>
      <c r="C63" s="14" t="s">
        <v>100</v>
      </c>
      <c r="D63" s="23" t="s">
        <v>31</v>
      </c>
      <c r="E63" s="14" t="s">
        <v>57</v>
      </c>
      <c r="F63" s="14" t="s">
        <v>58</v>
      </c>
      <c r="G63" s="14">
        <f>'[1]Lotto 22'!C34</f>
        <v>43</v>
      </c>
      <c r="H63" s="14" t="s">
        <v>59</v>
      </c>
      <c r="I63" s="14" t="s">
        <v>60</v>
      </c>
      <c r="J63" s="17" t="s">
        <v>60</v>
      </c>
      <c r="K63" s="14" t="s">
        <v>60</v>
      </c>
      <c r="L63" s="14" t="s">
        <v>60</v>
      </c>
      <c r="M63" s="14" t="s">
        <v>60</v>
      </c>
      <c r="N63" s="14" t="s">
        <v>60</v>
      </c>
      <c r="O63" s="14"/>
      <c r="P63" s="17"/>
      <c r="Q63" s="18"/>
      <c r="R63" s="18"/>
      <c r="S63" s="19"/>
      <c r="T63" s="20"/>
      <c r="U63" s="20"/>
      <c r="V63" s="20"/>
      <c r="W63" s="20"/>
      <c r="X63" s="21"/>
      <c r="Y63" s="21"/>
      <c r="Z63" s="21"/>
      <c r="AA63" s="21"/>
    </row>
    <row r="64" spans="1:27" ht="249.95" customHeight="1" x14ac:dyDescent="0.55000000000000004">
      <c r="A64" s="12">
        <v>22</v>
      </c>
      <c r="B64" s="13" t="s">
        <v>99</v>
      </c>
      <c r="C64" s="14" t="s">
        <v>100</v>
      </c>
      <c r="D64" s="23" t="s">
        <v>31</v>
      </c>
      <c r="E64" s="14" t="s">
        <v>37</v>
      </c>
      <c r="F64" s="14" t="s">
        <v>33</v>
      </c>
      <c r="G64" s="14">
        <f>'[1]Lotto 22'!C35</f>
        <v>56.999999999999986</v>
      </c>
      <c r="H64" s="14"/>
      <c r="I64" s="14">
        <f>'[1]valutazione lotto 22'!K20</f>
        <v>18.67399123695705</v>
      </c>
      <c r="J64" s="17">
        <f t="shared" si="9"/>
        <v>75.673991236957036</v>
      </c>
      <c r="K64" s="14">
        <v>42.5</v>
      </c>
      <c r="L64" s="16">
        <f>K64*U64/100</f>
        <v>13600</v>
      </c>
      <c r="M64" s="16">
        <f>U64-L64</f>
        <v>18400</v>
      </c>
      <c r="N64" s="14" t="s">
        <v>34</v>
      </c>
      <c r="O64" s="14" t="s">
        <v>15</v>
      </c>
      <c r="P64" s="17" t="s">
        <v>16</v>
      </c>
      <c r="Q64" s="18"/>
      <c r="R64" s="18"/>
      <c r="S64" s="19"/>
      <c r="T64" s="20"/>
      <c r="U64" s="20">
        <v>32000</v>
      </c>
      <c r="V64" s="20"/>
      <c r="W64" s="20"/>
      <c r="X64" s="21"/>
      <c r="Y64" s="21"/>
      <c r="Z64" s="21"/>
      <c r="AA64" s="21"/>
    </row>
    <row r="65" spans="1:27" ht="249.95" customHeight="1" x14ac:dyDescent="0.55000000000000004">
      <c r="A65" s="12">
        <v>22</v>
      </c>
      <c r="B65" s="13" t="s">
        <v>99</v>
      </c>
      <c r="C65" s="14" t="s">
        <v>100</v>
      </c>
      <c r="D65" s="23" t="s">
        <v>31</v>
      </c>
      <c r="E65" s="14" t="s">
        <v>45</v>
      </c>
      <c r="F65" s="14" t="s">
        <v>58</v>
      </c>
      <c r="G65" s="14">
        <f>'[1]Lotto 22'!C36</f>
        <v>43</v>
      </c>
      <c r="H65" s="14" t="s">
        <v>59</v>
      </c>
      <c r="I65" s="14" t="s">
        <v>60</v>
      </c>
      <c r="J65" s="17" t="s">
        <v>60</v>
      </c>
      <c r="K65" s="14" t="s">
        <v>60</v>
      </c>
      <c r="L65" s="14" t="s">
        <v>60</v>
      </c>
      <c r="M65" s="14" t="s">
        <v>60</v>
      </c>
      <c r="N65" s="14" t="s">
        <v>60</v>
      </c>
      <c r="O65" s="14"/>
      <c r="P65" s="17"/>
      <c r="Q65" s="18"/>
      <c r="R65" s="18"/>
      <c r="S65" s="19"/>
      <c r="T65" s="20"/>
      <c r="U65" s="20"/>
      <c r="V65" s="20"/>
      <c r="W65" s="20"/>
      <c r="X65" s="21"/>
      <c r="Y65" s="21"/>
      <c r="Z65" s="21"/>
      <c r="AA65" s="21"/>
    </row>
    <row r="66" spans="1:27" s="11" customFormat="1" ht="114.95" customHeight="1" x14ac:dyDescent="0.55000000000000004">
      <c r="A66" s="7"/>
      <c r="B66" s="8"/>
      <c r="C66" s="9" t="s">
        <v>101</v>
      </c>
      <c r="D66" s="9"/>
      <c r="E66" s="9"/>
      <c r="F66" s="9"/>
      <c r="G66" s="9"/>
      <c r="H66" s="9"/>
      <c r="I66" s="9"/>
      <c r="J66" s="9"/>
      <c r="K66" s="9"/>
      <c r="L66" s="9"/>
      <c r="M66" s="9"/>
      <c r="N66" s="9"/>
      <c r="O66" s="9"/>
      <c r="P66" s="9"/>
      <c r="Q66" s="7"/>
      <c r="R66" s="7"/>
      <c r="S66" s="7"/>
      <c r="T66" s="10"/>
      <c r="U66" s="10"/>
      <c r="V66" s="10"/>
      <c r="W66" s="10"/>
      <c r="X66" s="10"/>
      <c r="Y66" s="10"/>
      <c r="Z66" s="10"/>
      <c r="AA66" s="54"/>
    </row>
    <row r="67" spans="1:27" ht="249.95" customHeight="1" x14ac:dyDescent="0.55000000000000004">
      <c r="A67" s="31">
        <v>23</v>
      </c>
      <c r="B67" s="32" t="s">
        <v>102</v>
      </c>
      <c r="C67" s="33" t="s">
        <v>103</v>
      </c>
      <c r="D67" s="57" t="s">
        <v>31</v>
      </c>
      <c r="E67" s="33" t="s">
        <v>66</v>
      </c>
      <c r="F67" s="33" t="s">
        <v>33</v>
      </c>
      <c r="G67" s="33">
        <f>'[1]Lotto 23'!C44</f>
        <v>66.000000000000014</v>
      </c>
      <c r="H67" s="33"/>
      <c r="I67" s="33">
        <f>'[1]valutazione lotto 23'!K18</f>
        <v>6.2622429108514943</v>
      </c>
      <c r="J67" s="35">
        <f t="shared" ref="J67:J72" si="10">G67+I67</f>
        <v>72.262242910851512</v>
      </c>
      <c r="K67" s="33">
        <v>5</v>
      </c>
      <c r="L67" s="50">
        <f t="shared" ref="L67:L72" si="11">K67*U67/100</f>
        <v>400</v>
      </c>
      <c r="M67" s="50">
        <f t="shared" ref="M67:M72" si="12">U67-L67</f>
        <v>7600</v>
      </c>
      <c r="N67" s="33" t="s">
        <v>34</v>
      </c>
      <c r="O67" s="33" t="s">
        <v>104</v>
      </c>
      <c r="P67" s="37" t="s">
        <v>16</v>
      </c>
      <c r="Q67" s="38">
        <v>10</v>
      </c>
      <c r="R67" s="38">
        <f>Q67*4</f>
        <v>40</v>
      </c>
      <c r="S67" s="39" t="s">
        <v>35</v>
      </c>
      <c r="T67" s="40">
        <v>200</v>
      </c>
      <c r="U67" s="40">
        <f>R67*T67</f>
        <v>8000</v>
      </c>
      <c r="V67" s="40">
        <f>U67*0.2</f>
        <v>1600</v>
      </c>
      <c r="W67" s="40">
        <f>U67/4/12*6</f>
        <v>1000</v>
      </c>
      <c r="X67" s="41">
        <f>U67+V67+W67</f>
        <v>10600</v>
      </c>
      <c r="Y67" s="42">
        <f>U67*0.02</f>
        <v>160</v>
      </c>
      <c r="Z67" s="42">
        <f>U67*0.01</f>
        <v>80</v>
      </c>
      <c r="AA67" s="42" t="s">
        <v>36</v>
      </c>
    </row>
    <row r="68" spans="1:27" ht="249.95" customHeight="1" x14ac:dyDescent="0.55000000000000004">
      <c r="A68" s="31">
        <v>23</v>
      </c>
      <c r="B68" s="32" t="s">
        <v>102</v>
      </c>
      <c r="C68" s="33" t="s">
        <v>103</v>
      </c>
      <c r="D68" s="57" t="s">
        <v>31</v>
      </c>
      <c r="E68" s="33" t="s">
        <v>52</v>
      </c>
      <c r="F68" s="33" t="s">
        <v>33</v>
      </c>
      <c r="G68" s="33">
        <f>'[1]Lotto 23'!C45</f>
        <v>58.999999999999986</v>
      </c>
      <c r="H68" s="33"/>
      <c r="I68" s="33">
        <f>'[1]valutazione lotto 23'!K19</f>
        <v>12.524485821702989</v>
      </c>
      <c r="J68" s="35">
        <f t="shared" si="10"/>
        <v>71.524485821702967</v>
      </c>
      <c r="K68" s="33">
        <v>20</v>
      </c>
      <c r="L68" s="50">
        <f t="shared" si="11"/>
        <v>1600</v>
      </c>
      <c r="M68" s="50">
        <f t="shared" si="12"/>
        <v>6400</v>
      </c>
      <c r="N68" s="33" t="s">
        <v>34</v>
      </c>
      <c r="O68" s="33" t="s">
        <v>104</v>
      </c>
      <c r="P68" s="37" t="s">
        <v>16</v>
      </c>
      <c r="Q68" s="38"/>
      <c r="R68" s="38"/>
      <c r="S68" s="39"/>
      <c r="T68" s="40"/>
      <c r="U68" s="40">
        <v>8000</v>
      </c>
      <c r="V68" s="40"/>
      <c r="W68" s="40"/>
      <c r="X68" s="41"/>
      <c r="Y68" s="42"/>
      <c r="Z68" s="42"/>
      <c r="AA68" s="42"/>
    </row>
    <row r="69" spans="1:27" ht="249.95" customHeight="1" x14ac:dyDescent="0.55000000000000004">
      <c r="A69" s="31">
        <v>23</v>
      </c>
      <c r="B69" s="32" t="s">
        <v>102</v>
      </c>
      <c r="C69" s="33" t="s">
        <v>103</v>
      </c>
      <c r="D69" s="57" t="s">
        <v>31</v>
      </c>
      <c r="E69" s="33" t="s">
        <v>105</v>
      </c>
      <c r="F69" s="33" t="s">
        <v>33</v>
      </c>
      <c r="G69" s="33">
        <f>'[1]Lotto 23'!C46</f>
        <v>66.000000000000014</v>
      </c>
      <c r="H69" s="33"/>
      <c r="I69" s="33">
        <f>'[1]valutazione lotto 23'!K20</f>
        <v>16.56833739159028</v>
      </c>
      <c r="J69" s="35">
        <f t="shared" si="10"/>
        <v>82.568337391590291</v>
      </c>
      <c r="K69" s="33">
        <v>35</v>
      </c>
      <c r="L69" s="50">
        <f t="shared" si="11"/>
        <v>2800</v>
      </c>
      <c r="M69" s="50">
        <f t="shared" si="12"/>
        <v>5200</v>
      </c>
      <c r="N69" s="33" t="s">
        <v>14</v>
      </c>
      <c r="O69" s="33"/>
      <c r="P69" s="49" t="s">
        <v>44</v>
      </c>
      <c r="Q69" s="38"/>
      <c r="R69" s="38"/>
      <c r="S69" s="39"/>
      <c r="T69" s="40"/>
      <c r="U69" s="52">
        <v>8000</v>
      </c>
      <c r="V69" s="40"/>
      <c r="W69" s="40"/>
      <c r="X69" s="41"/>
      <c r="Y69" s="42"/>
      <c r="Z69" s="42"/>
      <c r="AA69" s="42"/>
    </row>
    <row r="70" spans="1:27" ht="249.95" customHeight="1" x14ac:dyDescent="0.55000000000000004">
      <c r="A70" s="31">
        <v>23</v>
      </c>
      <c r="B70" s="32" t="s">
        <v>102</v>
      </c>
      <c r="C70" s="33" t="s">
        <v>103</v>
      </c>
      <c r="D70" s="57" t="s">
        <v>31</v>
      </c>
      <c r="E70" s="33" t="s">
        <v>84</v>
      </c>
      <c r="F70" s="33" t="s">
        <v>33</v>
      </c>
      <c r="G70" s="33">
        <f>'[1]Lotto 23'!C47</f>
        <v>58.999999999999986</v>
      </c>
      <c r="H70" s="33"/>
      <c r="I70" s="33">
        <f>'[1]valutazione lotto 23'!K21</f>
        <v>20</v>
      </c>
      <c r="J70" s="35">
        <f t="shared" si="10"/>
        <v>78.999999999999986</v>
      </c>
      <c r="K70" s="33">
        <v>51</v>
      </c>
      <c r="L70" s="50">
        <f t="shared" si="11"/>
        <v>4080</v>
      </c>
      <c r="M70" s="50">
        <f t="shared" si="12"/>
        <v>3920</v>
      </c>
      <c r="N70" s="33" t="s">
        <v>34</v>
      </c>
      <c r="O70" s="33" t="s">
        <v>104</v>
      </c>
      <c r="P70" s="37" t="s">
        <v>16</v>
      </c>
      <c r="Q70" s="38"/>
      <c r="R70" s="38"/>
      <c r="S70" s="39"/>
      <c r="T70" s="40"/>
      <c r="U70" s="40">
        <v>8000</v>
      </c>
      <c r="V70" s="40"/>
      <c r="W70" s="40"/>
      <c r="X70" s="41"/>
      <c r="Y70" s="42"/>
      <c r="Z70" s="42"/>
      <c r="AA70" s="42"/>
    </row>
    <row r="71" spans="1:27" ht="249.95" customHeight="1" x14ac:dyDescent="0.55000000000000004">
      <c r="A71" s="31">
        <v>23</v>
      </c>
      <c r="B71" s="32" t="s">
        <v>102</v>
      </c>
      <c r="C71" s="33" t="s">
        <v>103</v>
      </c>
      <c r="D71" s="57" t="s">
        <v>31</v>
      </c>
      <c r="E71" s="33" t="s">
        <v>41</v>
      </c>
      <c r="F71" s="33" t="s">
        <v>33</v>
      </c>
      <c r="G71" s="33">
        <f>'[1]Lotto 23'!C48</f>
        <v>80</v>
      </c>
      <c r="H71" s="33"/>
      <c r="I71" s="33">
        <f>'[1]valutazione lotto 23'!K22</f>
        <v>16.56833739159028</v>
      </c>
      <c r="J71" s="35">
        <f t="shared" si="10"/>
        <v>96.568337391590276</v>
      </c>
      <c r="K71" s="33">
        <v>35</v>
      </c>
      <c r="L71" s="50">
        <f t="shared" si="11"/>
        <v>2800</v>
      </c>
      <c r="M71" s="50">
        <f t="shared" si="12"/>
        <v>5200</v>
      </c>
      <c r="N71" s="43" t="s">
        <v>14</v>
      </c>
      <c r="O71" s="43"/>
      <c r="P71" s="49" t="s">
        <v>44</v>
      </c>
      <c r="Q71" s="38"/>
      <c r="R71" s="38"/>
      <c r="S71" s="39"/>
      <c r="T71" s="40"/>
      <c r="U71" s="52">
        <v>8000</v>
      </c>
      <c r="V71" s="40"/>
      <c r="W71" s="40"/>
      <c r="X71" s="41"/>
      <c r="Y71" s="42"/>
      <c r="Z71" s="42"/>
      <c r="AA71" s="42"/>
    </row>
    <row r="72" spans="1:27" ht="249.95" customHeight="1" x14ac:dyDescent="0.55000000000000004">
      <c r="A72" s="31">
        <v>23</v>
      </c>
      <c r="B72" s="32" t="s">
        <v>102</v>
      </c>
      <c r="C72" s="33" t="s">
        <v>103</v>
      </c>
      <c r="D72" s="57" t="s">
        <v>31</v>
      </c>
      <c r="E72" s="33" t="s">
        <v>45</v>
      </c>
      <c r="F72" s="33" t="s">
        <v>33</v>
      </c>
      <c r="G72" s="33">
        <f>'[1]Lotto 23'!C49</f>
        <v>80</v>
      </c>
      <c r="H72" s="33"/>
      <c r="I72" s="33">
        <f>'[1]valutazione lotto 23'!K23</f>
        <v>14.002800840280099</v>
      </c>
      <c r="J72" s="35">
        <f t="shared" si="10"/>
        <v>94.002800840280102</v>
      </c>
      <c r="K72" s="33">
        <v>25</v>
      </c>
      <c r="L72" s="50">
        <f t="shared" si="11"/>
        <v>2000</v>
      </c>
      <c r="M72" s="50">
        <f t="shared" si="12"/>
        <v>6000</v>
      </c>
      <c r="N72" s="33" t="s">
        <v>34</v>
      </c>
      <c r="O72" s="33" t="s">
        <v>104</v>
      </c>
      <c r="P72" s="37" t="s">
        <v>16</v>
      </c>
      <c r="Q72" s="38"/>
      <c r="R72" s="38"/>
      <c r="S72" s="39"/>
      <c r="T72" s="40"/>
      <c r="U72" s="40">
        <v>8000</v>
      </c>
      <c r="V72" s="40"/>
      <c r="W72" s="40"/>
      <c r="X72" s="41"/>
      <c r="Y72" s="42"/>
      <c r="Z72" s="42"/>
      <c r="AA72" s="42"/>
    </row>
    <row r="73" spans="1:27" ht="249.95" customHeight="1" x14ac:dyDescent="0.55000000000000004">
      <c r="A73" s="31">
        <v>23</v>
      </c>
      <c r="B73" s="32" t="s">
        <v>102</v>
      </c>
      <c r="C73" s="33" t="s">
        <v>103</v>
      </c>
      <c r="D73" s="57" t="s">
        <v>31</v>
      </c>
      <c r="E73" s="33" t="s">
        <v>38</v>
      </c>
      <c r="F73" s="33" t="s">
        <v>58</v>
      </c>
      <c r="G73" s="33">
        <f>'[1]Lotto 23'!C50</f>
        <v>45</v>
      </c>
      <c r="H73" s="33" t="s">
        <v>59</v>
      </c>
      <c r="I73" s="33" t="s">
        <v>60</v>
      </c>
      <c r="J73" s="35" t="s">
        <v>60</v>
      </c>
      <c r="K73" s="33" t="s">
        <v>60</v>
      </c>
      <c r="L73" s="33" t="s">
        <v>60</v>
      </c>
      <c r="M73" s="33" t="s">
        <v>60</v>
      </c>
      <c r="N73" s="33" t="s">
        <v>60</v>
      </c>
      <c r="O73" s="33"/>
      <c r="P73" s="37"/>
      <c r="Q73" s="38"/>
      <c r="R73" s="38"/>
      <c r="S73" s="39"/>
      <c r="T73" s="40"/>
      <c r="U73" s="40"/>
      <c r="V73" s="40"/>
      <c r="W73" s="40"/>
      <c r="X73" s="41"/>
      <c r="Y73" s="42"/>
      <c r="Z73" s="42"/>
      <c r="AA73" s="42"/>
    </row>
    <row r="74" spans="1:27" ht="249.95" customHeight="1" x14ac:dyDescent="0.55000000000000004">
      <c r="A74" s="31">
        <v>23</v>
      </c>
      <c r="B74" s="32" t="s">
        <v>102</v>
      </c>
      <c r="C74" s="33" t="s">
        <v>103</v>
      </c>
      <c r="D74" s="57" t="s">
        <v>31</v>
      </c>
      <c r="E74" s="33" t="s">
        <v>67</v>
      </c>
      <c r="F74" s="33" t="s">
        <v>58</v>
      </c>
      <c r="G74" s="33">
        <f>'[1]Lotto 23'!C51</f>
        <v>45</v>
      </c>
      <c r="H74" s="33" t="s">
        <v>59</v>
      </c>
      <c r="I74" s="33" t="s">
        <v>60</v>
      </c>
      <c r="J74" s="35" t="s">
        <v>60</v>
      </c>
      <c r="K74" s="33" t="s">
        <v>60</v>
      </c>
      <c r="L74" s="33" t="s">
        <v>60</v>
      </c>
      <c r="M74" s="33" t="s">
        <v>60</v>
      </c>
      <c r="N74" s="33" t="s">
        <v>60</v>
      </c>
      <c r="O74" s="33"/>
      <c r="P74" s="37"/>
      <c r="Q74" s="38"/>
      <c r="R74" s="38"/>
      <c r="S74" s="39"/>
      <c r="T74" s="40"/>
      <c r="U74" s="40"/>
      <c r="V74" s="40"/>
      <c r="W74" s="40"/>
      <c r="X74" s="41"/>
      <c r="Y74" s="42"/>
      <c r="Z74" s="42"/>
      <c r="AA74" s="42"/>
    </row>
    <row r="75" spans="1:27" s="70" customFormat="1" ht="249.95" customHeight="1" x14ac:dyDescent="0.55000000000000004">
      <c r="A75" s="60">
        <v>24</v>
      </c>
      <c r="B75" s="61" t="s">
        <v>106</v>
      </c>
      <c r="C75" s="62" t="s">
        <v>107</v>
      </c>
      <c r="D75" s="62"/>
      <c r="E75" s="64" t="s">
        <v>94</v>
      </c>
      <c r="F75" s="64"/>
      <c r="G75" s="62"/>
      <c r="H75" s="62"/>
      <c r="I75" s="62"/>
      <c r="J75" s="65"/>
      <c r="K75" s="62"/>
      <c r="L75" s="62"/>
      <c r="M75" s="62"/>
      <c r="N75" s="62"/>
      <c r="O75" s="62"/>
      <c r="P75" s="65"/>
      <c r="Q75" s="66">
        <v>10</v>
      </c>
      <c r="R75" s="66">
        <f>Q75*4</f>
        <v>40</v>
      </c>
      <c r="S75" s="67" t="s">
        <v>35</v>
      </c>
      <c r="T75" s="68">
        <v>300</v>
      </c>
      <c r="U75" s="68">
        <f>R75*T75</f>
        <v>12000</v>
      </c>
      <c r="V75" s="68">
        <f>U75*0.2</f>
        <v>2400</v>
      </c>
      <c r="W75" s="68">
        <f>U75/4/12*6</f>
        <v>1500</v>
      </c>
      <c r="X75" s="69">
        <f>U75+V75+W75</f>
        <v>15900</v>
      </c>
      <c r="Y75" s="69">
        <f>U75*0.02</f>
        <v>240</v>
      </c>
      <c r="Z75" s="69">
        <f>U75*0.01</f>
        <v>120</v>
      </c>
      <c r="AA75" s="69" t="s">
        <v>36</v>
      </c>
    </row>
    <row r="76" spans="1:27" ht="249.95" customHeight="1" x14ac:dyDescent="0.55000000000000004">
      <c r="A76" s="31">
        <v>25</v>
      </c>
      <c r="B76" s="32" t="s">
        <v>108</v>
      </c>
      <c r="C76" s="35" t="s">
        <v>109</v>
      </c>
      <c r="D76" s="57" t="s">
        <v>31</v>
      </c>
      <c r="E76" s="33" t="s">
        <v>66</v>
      </c>
      <c r="F76" s="33" t="s">
        <v>33</v>
      </c>
      <c r="G76" s="33">
        <f>'[1]Lotto 25'!C32</f>
        <v>58.999999999999986</v>
      </c>
      <c r="H76" s="33"/>
      <c r="I76" s="33">
        <f>'[1]valutazione lotto 25'!K18</f>
        <v>19.727878476642875</v>
      </c>
      <c r="J76" s="35">
        <f>G76+I76</f>
        <v>78.727878476642857</v>
      </c>
      <c r="K76" s="33">
        <v>72</v>
      </c>
      <c r="L76" s="50">
        <f t="shared" ref="L76:L91" si="13">K76*U76/100</f>
        <v>14400</v>
      </c>
      <c r="M76" s="50">
        <f t="shared" ref="M76:M91" si="14">U76-L76</f>
        <v>5600</v>
      </c>
      <c r="N76" s="33" t="s">
        <v>34</v>
      </c>
      <c r="O76" s="33" t="s">
        <v>104</v>
      </c>
      <c r="P76" s="37" t="s">
        <v>16</v>
      </c>
      <c r="Q76" s="38">
        <v>10</v>
      </c>
      <c r="R76" s="38">
        <f>Q76*4</f>
        <v>40</v>
      </c>
      <c r="S76" s="39" t="s">
        <v>35</v>
      </c>
      <c r="T76" s="40">
        <v>500</v>
      </c>
      <c r="U76" s="40">
        <f>R76*T76</f>
        <v>20000</v>
      </c>
      <c r="V76" s="40">
        <f>U76*0.2</f>
        <v>4000</v>
      </c>
      <c r="W76" s="40">
        <f>U76/4/12*6</f>
        <v>2500</v>
      </c>
      <c r="X76" s="41">
        <f>U76+V76+W76</f>
        <v>26500</v>
      </c>
      <c r="Y76" s="42">
        <f>U76*0.02</f>
        <v>400</v>
      </c>
      <c r="Z76" s="42">
        <f>U76*0.01</f>
        <v>200</v>
      </c>
      <c r="AA76" s="42" t="s">
        <v>36</v>
      </c>
    </row>
    <row r="77" spans="1:27" ht="249.95" customHeight="1" x14ac:dyDescent="0.55000000000000004">
      <c r="A77" s="31">
        <v>25</v>
      </c>
      <c r="B77" s="32" t="s">
        <v>108</v>
      </c>
      <c r="C77" s="35" t="s">
        <v>109</v>
      </c>
      <c r="D77" s="57" t="s">
        <v>31</v>
      </c>
      <c r="E77" s="33" t="s">
        <v>32</v>
      </c>
      <c r="F77" s="33" t="s">
        <v>33</v>
      </c>
      <c r="G77" s="33">
        <f>'[1]Lotto 25'!C33</f>
        <v>73</v>
      </c>
      <c r="H77" s="33"/>
      <c r="I77" s="33">
        <f>'[1]valutazione lotto 25'!K19</f>
        <v>15.768596914394401</v>
      </c>
      <c r="J77" s="35">
        <f t="shared" ref="J77:J95" si="15">G77+I77</f>
        <v>88.768596914394408</v>
      </c>
      <c r="K77" s="33">
        <v>46</v>
      </c>
      <c r="L77" s="50">
        <f t="shared" si="13"/>
        <v>9200</v>
      </c>
      <c r="M77" s="50">
        <f t="shared" si="14"/>
        <v>10800</v>
      </c>
      <c r="N77" s="33" t="s">
        <v>34</v>
      </c>
      <c r="O77" s="33" t="s">
        <v>104</v>
      </c>
      <c r="P77" s="37" t="s">
        <v>16</v>
      </c>
      <c r="Q77" s="38"/>
      <c r="R77" s="38"/>
      <c r="S77" s="39"/>
      <c r="T77" s="40"/>
      <c r="U77" s="40">
        <v>20000</v>
      </c>
      <c r="V77" s="40"/>
      <c r="W77" s="40"/>
      <c r="X77" s="41"/>
      <c r="Y77" s="42"/>
      <c r="Z77" s="42"/>
      <c r="AA77" s="42"/>
    </row>
    <row r="78" spans="1:27" ht="249.95" customHeight="1" x14ac:dyDescent="0.55000000000000004">
      <c r="A78" s="31">
        <v>25</v>
      </c>
      <c r="B78" s="32" t="s">
        <v>108</v>
      </c>
      <c r="C78" s="35" t="s">
        <v>109</v>
      </c>
      <c r="D78" s="57" t="s">
        <v>31</v>
      </c>
      <c r="E78" s="33" t="s">
        <v>105</v>
      </c>
      <c r="F78" s="33" t="s">
        <v>33</v>
      </c>
      <c r="G78" s="33">
        <f>'[1]Lotto 25'!C34</f>
        <v>66.000000000000014</v>
      </c>
      <c r="H78" s="33"/>
      <c r="I78" s="33">
        <f>'[1]valutazione lotto 25'!K20</f>
        <v>20</v>
      </c>
      <c r="J78" s="35">
        <f t="shared" si="15"/>
        <v>86.000000000000014</v>
      </c>
      <c r="K78" s="33">
        <v>74</v>
      </c>
      <c r="L78" s="50">
        <f t="shared" si="13"/>
        <v>14800</v>
      </c>
      <c r="M78" s="50">
        <f t="shared" si="14"/>
        <v>5200</v>
      </c>
      <c r="N78" s="33" t="s">
        <v>14</v>
      </c>
      <c r="O78" s="33"/>
      <c r="P78" s="49" t="s">
        <v>44</v>
      </c>
      <c r="Q78" s="38"/>
      <c r="R78" s="38"/>
      <c r="S78" s="39"/>
      <c r="T78" s="40"/>
      <c r="U78" s="52">
        <v>20000</v>
      </c>
      <c r="V78" s="40"/>
      <c r="W78" s="40"/>
      <c r="X78" s="41"/>
      <c r="Y78" s="42"/>
      <c r="Z78" s="42"/>
      <c r="AA78" s="42"/>
    </row>
    <row r="79" spans="1:27" ht="249.95" customHeight="1" x14ac:dyDescent="0.55000000000000004">
      <c r="A79" s="31">
        <v>25</v>
      </c>
      <c r="B79" s="32" t="s">
        <v>108</v>
      </c>
      <c r="C79" s="35" t="s">
        <v>109</v>
      </c>
      <c r="D79" s="57" t="s">
        <v>31</v>
      </c>
      <c r="E79" s="33" t="s">
        <v>45</v>
      </c>
      <c r="F79" s="33" t="s">
        <v>33</v>
      </c>
      <c r="G79" s="33">
        <f>'[1]Lotto 25'!C35</f>
        <v>80</v>
      </c>
      <c r="H79" s="33"/>
      <c r="I79" s="33">
        <f>'[1]valutazione lotto 25'!K21</f>
        <v>18.306696456082271</v>
      </c>
      <c r="J79" s="35">
        <f t="shared" si="15"/>
        <v>98.306696456082278</v>
      </c>
      <c r="K79" s="33">
        <v>62</v>
      </c>
      <c r="L79" s="50">
        <f t="shared" si="13"/>
        <v>12400</v>
      </c>
      <c r="M79" s="50">
        <f t="shared" si="14"/>
        <v>7600</v>
      </c>
      <c r="N79" s="43" t="s">
        <v>14</v>
      </c>
      <c r="O79" s="43"/>
      <c r="P79" s="49" t="s">
        <v>44</v>
      </c>
      <c r="Q79" s="38"/>
      <c r="R79" s="38"/>
      <c r="S79" s="39"/>
      <c r="T79" s="40"/>
      <c r="U79" s="52">
        <v>20000</v>
      </c>
      <c r="V79" s="40"/>
      <c r="W79" s="40"/>
      <c r="X79" s="41"/>
      <c r="Y79" s="42"/>
      <c r="Z79" s="42"/>
      <c r="AA79" s="42"/>
    </row>
    <row r="80" spans="1:27" ht="249.95" customHeight="1" thickBot="1" x14ac:dyDescent="0.6">
      <c r="A80" s="31">
        <v>25</v>
      </c>
      <c r="B80" s="32" t="s">
        <v>108</v>
      </c>
      <c r="C80" s="35" t="s">
        <v>109</v>
      </c>
      <c r="D80" s="57" t="s">
        <v>31</v>
      </c>
      <c r="E80" s="33" t="s">
        <v>38</v>
      </c>
      <c r="F80" s="33" t="s">
        <v>33</v>
      </c>
      <c r="G80" s="33">
        <f>'[1]Lotto 25'!C36</f>
        <v>58.999999999999986</v>
      </c>
      <c r="H80" s="33"/>
      <c r="I80" s="33">
        <f>'[1]valutazione lotto 25'!K22</f>
        <v>19.590400296670403</v>
      </c>
      <c r="J80" s="35">
        <f t="shared" si="15"/>
        <v>78.590400296670396</v>
      </c>
      <c r="K80" s="33">
        <v>71</v>
      </c>
      <c r="L80" s="50">
        <f t="shared" si="13"/>
        <v>14200</v>
      </c>
      <c r="M80" s="50">
        <f t="shared" si="14"/>
        <v>5800</v>
      </c>
      <c r="N80" s="33" t="s">
        <v>34</v>
      </c>
      <c r="O80" s="33" t="s">
        <v>104</v>
      </c>
      <c r="P80" s="37" t="s">
        <v>16</v>
      </c>
      <c r="Q80" s="38"/>
      <c r="R80" s="38"/>
      <c r="S80" s="39"/>
      <c r="T80" s="40"/>
      <c r="U80" s="40">
        <v>20000</v>
      </c>
      <c r="V80" s="40"/>
      <c r="W80" s="40"/>
      <c r="X80" s="41"/>
      <c r="Y80" s="42"/>
      <c r="Z80" s="42"/>
      <c r="AA80" s="42"/>
    </row>
    <row r="81" spans="1:27" ht="249.95" customHeight="1" thickBot="1" x14ac:dyDescent="0.6">
      <c r="A81" s="12">
        <v>26</v>
      </c>
      <c r="B81" s="13" t="s">
        <v>110</v>
      </c>
      <c r="C81" s="72" t="s">
        <v>111</v>
      </c>
      <c r="D81" s="23" t="s">
        <v>31</v>
      </c>
      <c r="E81" s="14" t="s">
        <v>66</v>
      </c>
      <c r="F81" s="14" t="s">
        <v>33</v>
      </c>
      <c r="G81" s="14">
        <f>'[1]Lotto 26'!C28</f>
        <v>73</v>
      </c>
      <c r="H81" s="14"/>
      <c r="I81" s="14">
        <f>'[1]valutazione lotto 26'!K18</f>
        <v>18.326970906165041</v>
      </c>
      <c r="J81" s="17">
        <f t="shared" si="15"/>
        <v>91.326970906165045</v>
      </c>
      <c r="K81" s="14">
        <v>44</v>
      </c>
      <c r="L81" s="16">
        <f t="shared" si="13"/>
        <v>4400</v>
      </c>
      <c r="M81" s="16">
        <f t="shared" si="14"/>
        <v>5600</v>
      </c>
      <c r="N81" s="14" t="s">
        <v>14</v>
      </c>
      <c r="O81" s="14"/>
      <c r="P81" s="45" t="s">
        <v>44</v>
      </c>
      <c r="Q81" s="18">
        <v>10</v>
      </c>
      <c r="R81" s="18">
        <f>Q81*4</f>
        <v>40</v>
      </c>
      <c r="S81" s="19" t="s">
        <v>35</v>
      </c>
      <c r="T81" s="20">
        <v>250</v>
      </c>
      <c r="U81" s="46">
        <f>R81*T81</f>
        <v>10000</v>
      </c>
      <c r="V81" s="20">
        <f>U81*0.2</f>
        <v>2000</v>
      </c>
      <c r="W81" s="20">
        <f>U81/4/12*6</f>
        <v>1250</v>
      </c>
      <c r="X81" s="21">
        <f>U81+V81+W81</f>
        <v>13250</v>
      </c>
      <c r="Y81" s="21">
        <f>U81*0.02</f>
        <v>200</v>
      </c>
      <c r="Z81" s="21">
        <f>U81*0.01</f>
        <v>100</v>
      </c>
      <c r="AA81" s="21" t="s">
        <v>36</v>
      </c>
    </row>
    <row r="82" spans="1:27" ht="249.95" customHeight="1" thickBot="1" x14ac:dyDescent="0.6">
      <c r="A82" s="12">
        <v>26</v>
      </c>
      <c r="B82" s="13" t="s">
        <v>110</v>
      </c>
      <c r="C82" s="72" t="s">
        <v>111</v>
      </c>
      <c r="D82" s="23" t="s">
        <v>31</v>
      </c>
      <c r="E82" s="14" t="s">
        <v>45</v>
      </c>
      <c r="F82" s="14" t="s">
        <v>33</v>
      </c>
      <c r="G82" s="14">
        <f>'[1]Lotto 26'!C29</f>
        <v>80</v>
      </c>
      <c r="H82" s="14"/>
      <c r="I82" s="14">
        <f>'[1]valutazione lotto 26'!K19</f>
        <v>17.474081133220761</v>
      </c>
      <c r="J82" s="17">
        <f t="shared" si="15"/>
        <v>97.474081133220764</v>
      </c>
      <c r="K82" s="14">
        <v>40</v>
      </c>
      <c r="L82" s="16">
        <f t="shared" si="13"/>
        <v>4000</v>
      </c>
      <c r="M82" s="16">
        <f t="shared" si="14"/>
        <v>6000</v>
      </c>
      <c r="N82" s="14" t="s">
        <v>14</v>
      </c>
      <c r="O82" s="14"/>
      <c r="P82" s="45" t="s">
        <v>44</v>
      </c>
      <c r="Q82" s="18"/>
      <c r="R82" s="18"/>
      <c r="S82" s="19"/>
      <c r="T82" s="20"/>
      <c r="U82" s="46">
        <v>10000</v>
      </c>
      <c r="V82" s="20"/>
      <c r="W82" s="20"/>
      <c r="X82" s="21"/>
      <c r="Y82" s="21"/>
      <c r="Z82" s="21"/>
      <c r="AA82" s="21"/>
    </row>
    <row r="83" spans="1:27" ht="249.95" customHeight="1" thickBot="1" x14ac:dyDescent="0.6">
      <c r="A83" s="12">
        <v>26</v>
      </c>
      <c r="B83" s="13" t="s">
        <v>110</v>
      </c>
      <c r="C83" s="72" t="s">
        <v>111</v>
      </c>
      <c r="D83" s="23" t="s">
        <v>31</v>
      </c>
      <c r="E83" s="14" t="s">
        <v>38</v>
      </c>
      <c r="F83" s="14" t="s">
        <v>33</v>
      </c>
      <c r="G83" s="14">
        <f>'[1]Lotto 26'!C30</f>
        <v>80</v>
      </c>
      <c r="H83" s="14"/>
      <c r="I83" s="14">
        <f>'[1]valutazione lotto 26'!K20</f>
        <v>17.90560490524966</v>
      </c>
      <c r="J83" s="17">
        <f t="shared" si="15"/>
        <v>97.90560490524966</v>
      </c>
      <c r="K83" s="14">
        <v>42</v>
      </c>
      <c r="L83" s="16">
        <f t="shared" si="13"/>
        <v>4200</v>
      </c>
      <c r="M83" s="16">
        <f t="shared" si="14"/>
        <v>5800</v>
      </c>
      <c r="N83" s="25" t="s">
        <v>14</v>
      </c>
      <c r="O83" s="25"/>
      <c r="P83" s="45" t="s">
        <v>44</v>
      </c>
      <c r="Q83" s="18"/>
      <c r="R83" s="18"/>
      <c r="S83" s="19"/>
      <c r="T83" s="20"/>
      <c r="U83" s="46">
        <v>10000</v>
      </c>
      <c r="V83" s="20"/>
      <c r="W83" s="20"/>
      <c r="X83" s="21"/>
      <c r="Y83" s="21"/>
      <c r="Z83" s="21"/>
      <c r="AA83" s="21"/>
    </row>
    <row r="84" spans="1:27" ht="249.95" customHeight="1" thickBot="1" x14ac:dyDescent="0.6">
      <c r="A84" s="12">
        <v>26</v>
      </c>
      <c r="B84" s="13" t="s">
        <v>110</v>
      </c>
      <c r="C84" s="72" t="s">
        <v>111</v>
      </c>
      <c r="D84" s="23" t="s">
        <v>31</v>
      </c>
      <c r="E84" s="14" t="s">
        <v>67</v>
      </c>
      <c r="F84" s="14" t="s">
        <v>33</v>
      </c>
      <c r="G84" s="14">
        <f>'[1]Lotto 26'!C31</f>
        <v>66.000000000000014</v>
      </c>
      <c r="H84" s="14"/>
      <c r="I84" s="14">
        <f>'[1]valutazione lotto 26'!K21</f>
        <v>20</v>
      </c>
      <c r="J84" s="17">
        <f t="shared" si="15"/>
        <v>86.000000000000014</v>
      </c>
      <c r="K84" s="14">
        <v>52.4</v>
      </c>
      <c r="L84" s="16">
        <f t="shared" si="13"/>
        <v>5240</v>
      </c>
      <c r="M84" s="16">
        <f t="shared" si="14"/>
        <v>4760</v>
      </c>
      <c r="N84" s="14" t="s">
        <v>112</v>
      </c>
      <c r="O84" s="14"/>
      <c r="P84" s="45" t="s">
        <v>44</v>
      </c>
      <c r="Q84" s="18"/>
      <c r="R84" s="18"/>
      <c r="S84" s="19"/>
      <c r="T84" s="20"/>
      <c r="U84" s="46">
        <v>10000</v>
      </c>
      <c r="V84" s="20"/>
      <c r="W84" s="20"/>
      <c r="X84" s="21"/>
      <c r="Y84" s="21"/>
      <c r="Z84" s="21"/>
      <c r="AA84" s="21"/>
    </row>
    <row r="85" spans="1:27" ht="249.95" customHeight="1" thickBot="1" x14ac:dyDescent="0.6">
      <c r="A85" s="31">
        <v>27</v>
      </c>
      <c r="B85" s="32" t="s">
        <v>113</v>
      </c>
      <c r="C85" s="73" t="s">
        <v>114</v>
      </c>
      <c r="D85" s="57" t="s">
        <v>31</v>
      </c>
      <c r="E85" s="48" t="s">
        <v>32</v>
      </c>
      <c r="F85" s="33" t="s">
        <v>33</v>
      </c>
      <c r="G85" s="48">
        <f>'[1]Lotto 27'!B19</f>
        <v>80</v>
      </c>
      <c r="H85" s="48"/>
      <c r="I85" s="53">
        <f>'[1]valutazione lotto 27'!K18</f>
        <v>12.650217444774221</v>
      </c>
      <c r="J85" s="37">
        <f t="shared" si="15"/>
        <v>92.650217444774228</v>
      </c>
      <c r="K85" s="53">
        <v>22.86</v>
      </c>
      <c r="L85" s="50">
        <f t="shared" si="13"/>
        <v>3200.4</v>
      </c>
      <c r="M85" s="50">
        <f t="shared" si="14"/>
        <v>10799.6</v>
      </c>
      <c r="N85" s="51" t="s">
        <v>34</v>
      </c>
      <c r="O85" s="51" t="s">
        <v>15</v>
      </c>
      <c r="P85" s="37" t="s">
        <v>16</v>
      </c>
      <c r="Q85" s="38">
        <v>10</v>
      </c>
      <c r="R85" s="38">
        <f>Q85*4</f>
        <v>40</v>
      </c>
      <c r="S85" s="39" t="s">
        <v>35</v>
      </c>
      <c r="T85" s="40">
        <v>350</v>
      </c>
      <c r="U85" s="40">
        <f>R85*T85</f>
        <v>14000</v>
      </c>
      <c r="V85" s="40">
        <f>U85*0.2</f>
        <v>2800</v>
      </c>
      <c r="W85" s="40">
        <f>U85/4/12*6</f>
        <v>1750</v>
      </c>
      <c r="X85" s="41">
        <f>U85+V85+W85</f>
        <v>18550</v>
      </c>
      <c r="Y85" s="42">
        <f>U85*0.02</f>
        <v>280</v>
      </c>
      <c r="Z85" s="42">
        <f>U85*0.01</f>
        <v>140</v>
      </c>
      <c r="AA85" s="42" t="s">
        <v>36</v>
      </c>
    </row>
    <row r="86" spans="1:27" ht="249.95" customHeight="1" thickBot="1" x14ac:dyDescent="0.6">
      <c r="A86" s="31">
        <v>27</v>
      </c>
      <c r="B86" s="32" t="s">
        <v>113</v>
      </c>
      <c r="C86" s="73" t="s">
        <v>114</v>
      </c>
      <c r="D86" s="57" t="s">
        <v>31</v>
      </c>
      <c r="E86" s="33" t="s">
        <v>70</v>
      </c>
      <c r="F86" s="33" t="s">
        <v>33</v>
      </c>
      <c r="G86" s="48">
        <f>'[1]Lotto 27'!B20</f>
        <v>66.000000000000014</v>
      </c>
      <c r="H86" s="48"/>
      <c r="I86" s="53">
        <f>'[1]valutazione lotto 27'!K19</f>
        <v>20</v>
      </c>
      <c r="J86" s="37">
        <f t="shared" si="15"/>
        <v>86.000000000000014</v>
      </c>
      <c r="K86" s="53">
        <v>57.14</v>
      </c>
      <c r="L86" s="50">
        <f t="shared" si="13"/>
        <v>7999.6</v>
      </c>
      <c r="M86" s="50">
        <f t="shared" si="14"/>
        <v>6000.4</v>
      </c>
      <c r="N86" s="48" t="s">
        <v>14</v>
      </c>
      <c r="O86" s="48"/>
      <c r="P86" s="49" t="s">
        <v>44</v>
      </c>
      <c r="Q86" s="38"/>
      <c r="R86" s="38"/>
      <c r="S86" s="39"/>
      <c r="T86" s="40"/>
      <c r="U86" s="52">
        <v>14000</v>
      </c>
      <c r="V86" s="40"/>
      <c r="W86" s="40"/>
      <c r="X86" s="41"/>
      <c r="Y86" s="42"/>
      <c r="Z86" s="42"/>
      <c r="AA86" s="42"/>
    </row>
    <row r="87" spans="1:27" ht="249.95" customHeight="1" x14ac:dyDescent="0.55000000000000004">
      <c r="A87" s="12">
        <v>28</v>
      </c>
      <c r="B87" s="13" t="s">
        <v>115</v>
      </c>
      <c r="C87" s="14" t="s">
        <v>116</v>
      </c>
      <c r="D87" s="23" t="s">
        <v>31</v>
      </c>
      <c r="E87" s="14" t="s">
        <v>66</v>
      </c>
      <c r="F87" s="14" t="s">
        <v>33</v>
      </c>
      <c r="G87" s="14">
        <f>'[1]Lotto 28'!C36</f>
        <v>80</v>
      </c>
      <c r="H87" s="14"/>
      <c r="I87" s="14">
        <f>'[1]valutazione lotto 28'!K18</f>
        <v>17.013926184468012</v>
      </c>
      <c r="J87" s="17">
        <f t="shared" si="15"/>
        <v>97.013926184468005</v>
      </c>
      <c r="K87" s="74">
        <v>44</v>
      </c>
      <c r="L87" s="16">
        <f t="shared" si="13"/>
        <v>17600</v>
      </c>
      <c r="M87" s="16">
        <f t="shared" si="14"/>
        <v>22400</v>
      </c>
      <c r="N87" s="74" t="s">
        <v>14</v>
      </c>
      <c r="O87" s="74"/>
      <c r="P87" s="45" t="s">
        <v>44</v>
      </c>
      <c r="Q87" s="75">
        <v>40</v>
      </c>
      <c r="R87" s="18">
        <f>Q87*4</f>
        <v>160</v>
      </c>
      <c r="S87" s="19" t="s">
        <v>35</v>
      </c>
      <c r="T87" s="20">
        <v>250</v>
      </c>
      <c r="U87" s="46">
        <f>R87*T87</f>
        <v>40000</v>
      </c>
      <c r="V87" s="20">
        <f>U87*0.2</f>
        <v>8000</v>
      </c>
      <c r="W87" s="20">
        <f>U87/4/12*6</f>
        <v>5000</v>
      </c>
      <c r="X87" s="21">
        <f>U87+V87+W87</f>
        <v>53000</v>
      </c>
      <c r="Y87" s="21">
        <f>U87*0.02</f>
        <v>800</v>
      </c>
      <c r="Z87" s="21">
        <f>U87*0.01</f>
        <v>400</v>
      </c>
      <c r="AA87" s="21" t="s">
        <v>36</v>
      </c>
    </row>
    <row r="88" spans="1:27" ht="249.95" customHeight="1" x14ac:dyDescent="0.55000000000000004">
      <c r="A88" s="12">
        <v>28</v>
      </c>
      <c r="B88" s="13" t="s">
        <v>115</v>
      </c>
      <c r="C88" s="14" t="s">
        <v>116</v>
      </c>
      <c r="D88" s="23" t="s">
        <v>31</v>
      </c>
      <c r="E88" s="14" t="s">
        <v>84</v>
      </c>
      <c r="F88" s="14" t="s">
        <v>33</v>
      </c>
      <c r="G88" s="14">
        <f>'[1]Lotto 28'!C37</f>
        <v>58.999999999999986</v>
      </c>
      <c r="H88" s="14"/>
      <c r="I88" s="14">
        <f>'[1]valutazione lotto 28'!K19</f>
        <v>20</v>
      </c>
      <c r="J88" s="17">
        <f t="shared" si="15"/>
        <v>78.999999999999986</v>
      </c>
      <c r="K88" s="74">
        <v>60.8</v>
      </c>
      <c r="L88" s="16">
        <f t="shared" si="13"/>
        <v>24320</v>
      </c>
      <c r="M88" s="16">
        <f t="shared" si="14"/>
        <v>15680</v>
      </c>
      <c r="N88" s="74" t="s">
        <v>34</v>
      </c>
      <c r="O88" s="74" t="s">
        <v>15</v>
      </c>
      <c r="P88" s="17" t="s">
        <v>16</v>
      </c>
      <c r="Q88" s="75"/>
      <c r="R88" s="18"/>
      <c r="S88" s="19"/>
      <c r="T88" s="20"/>
      <c r="U88" s="20">
        <v>40000</v>
      </c>
      <c r="V88" s="20"/>
      <c r="W88" s="20"/>
      <c r="X88" s="21"/>
      <c r="Y88" s="21"/>
      <c r="Z88" s="21"/>
      <c r="AA88" s="21"/>
    </row>
    <row r="89" spans="1:27" ht="249.95" customHeight="1" x14ac:dyDescent="0.55000000000000004">
      <c r="A89" s="12">
        <v>28</v>
      </c>
      <c r="B89" s="13" t="s">
        <v>115</v>
      </c>
      <c r="C89" s="14" t="s">
        <v>116</v>
      </c>
      <c r="D89" s="23" t="s">
        <v>31</v>
      </c>
      <c r="E89" s="14" t="s">
        <v>41</v>
      </c>
      <c r="F89" s="14" t="s">
        <v>33</v>
      </c>
      <c r="G89" s="14">
        <f>'[1]Lotto 28'!C38</f>
        <v>80</v>
      </c>
      <c r="H89" s="14"/>
      <c r="I89" s="14">
        <f>'[1]valutazione lotto 28'!K20</f>
        <v>17.77046633277277</v>
      </c>
      <c r="J89" s="17">
        <f t="shared" si="15"/>
        <v>97.77046633277277</v>
      </c>
      <c r="K89" s="74">
        <v>48</v>
      </c>
      <c r="L89" s="16">
        <f t="shared" si="13"/>
        <v>19200</v>
      </c>
      <c r="M89" s="16">
        <f t="shared" si="14"/>
        <v>20800</v>
      </c>
      <c r="N89" s="76" t="s">
        <v>14</v>
      </c>
      <c r="O89" s="76"/>
      <c r="P89" s="45" t="s">
        <v>44</v>
      </c>
      <c r="Q89" s="75"/>
      <c r="R89" s="18"/>
      <c r="S89" s="19"/>
      <c r="T89" s="20"/>
      <c r="U89" s="46">
        <v>40000</v>
      </c>
      <c r="V89" s="20"/>
      <c r="W89" s="20"/>
      <c r="X89" s="21"/>
      <c r="Y89" s="21"/>
      <c r="Z89" s="21"/>
      <c r="AA89" s="21"/>
    </row>
    <row r="90" spans="1:27" ht="249.95" customHeight="1" x14ac:dyDescent="0.55000000000000004">
      <c r="A90" s="12">
        <v>28</v>
      </c>
      <c r="B90" s="13" t="s">
        <v>115</v>
      </c>
      <c r="C90" s="14" t="s">
        <v>116</v>
      </c>
      <c r="D90" s="23" t="s">
        <v>31</v>
      </c>
      <c r="E90" s="14" t="s">
        <v>45</v>
      </c>
      <c r="F90" s="14" t="s">
        <v>33</v>
      </c>
      <c r="G90" s="14">
        <f>'[1]Lotto 28'!C39</f>
        <v>80</v>
      </c>
      <c r="H90" s="14"/>
      <c r="I90" s="14">
        <f>'[1]valutazione lotto 28'!K21</f>
        <v>12.565617248750865</v>
      </c>
      <c r="J90" s="17">
        <f t="shared" si="15"/>
        <v>92.565617248750868</v>
      </c>
      <c r="K90" s="74">
        <v>24</v>
      </c>
      <c r="L90" s="16">
        <f t="shared" si="13"/>
        <v>9600</v>
      </c>
      <c r="M90" s="16">
        <f t="shared" si="14"/>
        <v>30400</v>
      </c>
      <c r="N90" s="74" t="s">
        <v>34</v>
      </c>
      <c r="O90" s="74" t="s">
        <v>15</v>
      </c>
      <c r="P90" s="17" t="s">
        <v>16</v>
      </c>
      <c r="Q90" s="75"/>
      <c r="R90" s="18"/>
      <c r="S90" s="19"/>
      <c r="T90" s="20"/>
      <c r="U90" s="20">
        <v>40000</v>
      </c>
      <c r="V90" s="20"/>
      <c r="W90" s="20"/>
      <c r="X90" s="21"/>
      <c r="Y90" s="21"/>
      <c r="Z90" s="21"/>
      <c r="AA90" s="21"/>
    </row>
    <row r="91" spans="1:27" ht="249.95" customHeight="1" x14ac:dyDescent="0.55000000000000004">
      <c r="A91" s="12">
        <v>28</v>
      </c>
      <c r="B91" s="13" t="s">
        <v>115</v>
      </c>
      <c r="C91" s="14" t="s">
        <v>116</v>
      </c>
      <c r="D91" s="23" t="s">
        <v>31</v>
      </c>
      <c r="E91" s="14" t="s">
        <v>38</v>
      </c>
      <c r="F91" s="14" t="s">
        <v>33</v>
      </c>
      <c r="G91" s="14">
        <f>'[1]Lotto 28'!C40</f>
        <v>58.999999999999986</v>
      </c>
      <c r="H91" s="14"/>
      <c r="I91" s="14">
        <f>'[1]valutazione lotto 28'!K22</f>
        <v>16.622749155109219</v>
      </c>
      <c r="J91" s="17">
        <f t="shared" si="15"/>
        <v>75.622749155109204</v>
      </c>
      <c r="K91" s="74">
        <v>42</v>
      </c>
      <c r="L91" s="16">
        <f t="shared" si="13"/>
        <v>16800</v>
      </c>
      <c r="M91" s="16">
        <f t="shared" si="14"/>
        <v>23200</v>
      </c>
      <c r="N91" s="74" t="s">
        <v>34</v>
      </c>
      <c r="O91" s="74" t="s">
        <v>15</v>
      </c>
      <c r="P91" s="17" t="s">
        <v>16</v>
      </c>
      <c r="Q91" s="75"/>
      <c r="R91" s="18"/>
      <c r="S91" s="19"/>
      <c r="T91" s="20"/>
      <c r="U91" s="20">
        <v>40000</v>
      </c>
      <c r="V91" s="20"/>
      <c r="W91" s="20"/>
      <c r="X91" s="21"/>
      <c r="Y91" s="21"/>
      <c r="Z91" s="21"/>
      <c r="AA91" s="21"/>
    </row>
    <row r="92" spans="1:27" ht="249.95" customHeight="1" x14ac:dyDescent="0.55000000000000004">
      <c r="A92" s="12">
        <v>28</v>
      </c>
      <c r="B92" s="13" t="s">
        <v>115</v>
      </c>
      <c r="C92" s="14" t="s">
        <v>116</v>
      </c>
      <c r="D92" s="23" t="s">
        <v>31</v>
      </c>
      <c r="E92" s="14" t="s">
        <v>67</v>
      </c>
      <c r="F92" s="14" t="s">
        <v>58</v>
      </c>
      <c r="G92" s="14">
        <f>'[1]Lotto 28'!C41</f>
        <v>45</v>
      </c>
      <c r="H92" s="14" t="s">
        <v>59</v>
      </c>
      <c r="I92" s="14" t="s">
        <v>60</v>
      </c>
      <c r="J92" s="17" t="s">
        <v>60</v>
      </c>
      <c r="K92" s="14" t="s">
        <v>60</v>
      </c>
      <c r="L92" s="14" t="s">
        <v>60</v>
      </c>
      <c r="M92" s="14" t="s">
        <v>60</v>
      </c>
      <c r="N92" s="14" t="s">
        <v>60</v>
      </c>
      <c r="O92" s="74"/>
      <c r="P92" s="77"/>
      <c r="Q92" s="75"/>
      <c r="R92" s="18"/>
      <c r="S92" s="19"/>
      <c r="T92" s="20"/>
      <c r="U92" s="20">
        <v>40000</v>
      </c>
      <c r="V92" s="20"/>
      <c r="W92" s="20"/>
      <c r="X92" s="21"/>
      <c r="Y92" s="21"/>
      <c r="Z92" s="21"/>
      <c r="AA92" s="21"/>
    </row>
    <row r="93" spans="1:27" ht="249.95" customHeight="1" x14ac:dyDescent="0.55000000000000004">
      <c r="A93" s="31">
        <v>29</v>
      </c>
      <c r="B93" s="32" t="s">
        <v>117</v>
      </c>
      <c r="C93" s="33" t="s">
        <v>118</v>
      </c>
      <c r="D93" s="57" t="s">
        <v>31</v>
      </c>
      <c r="E93" s="33" t="s">
        <v>66</v>
      </c>
      <c r="F93" s="33" t="s">
        <v>33</v>
      </c>
      <c r="G93" s="33">
        <f>'[1]Lotto 29'!B23</f>
        <v>73</v>
      </c>
      <c r="H93" s="33"/>
      <c r="I93" s="33">
        <f>'[1]valutazione lotto 29'!K18</f>
        <v>18.326970906165041</v>
      </c>
      <c r="J93" s="37">
        <f t="shared" si="15"/>
        <v>91.326970906165045</v>
      </c>
      <c r="K93" s="78">
        <v>44</v>
      </c>
      <c r="L93" s="50">
        <f>K93*U93/100</f>
        <v>4400</v>
      </c>
      <c r="M93" s="50">
        <f>U93-L93</f>
        <v>5600</v>
      </c>
      <c r="N93" s="79" t="s">
        <v>14</v>
      </c>
      <c r="O93" s="79"/>
      <c r="P93" s="49" t="s">
        <v>44</v>
      </c>
      <c r="Q93" s="80">
        <v>10</v>
      </c>
      <c r="R93" s="38">
        <f>Q93*4</f>
        <v>40</v>
      </c>
      <c r="S93" s="39" t="s">
        <v>35</v>
      </c>
      <c r="T93" s="40">
        <v>250</v>
      </c>
      <c r="U93" s="52">
        <f>R93*T93</f>
        <v>10000</v>
      </c>
      <c r="V93" s="40">
        <f>U93*0.2</f>
        <v>2000</v>
      </c>
      <c r="W93" s="40">
        <f>U93/4/12*6</f>
        <v>1250</v>
      </c>
      <c r="X93" s="41">
        <f>U93+V93+W93</f>
        <v>13250</v>
      </c>
      <c r="Y93" s="42">
        <f>U93*0.02</f>
        <v>200</v>
      </c>
      <c r="Z93" s="42">
        <f>U93*0.01</f>
        <v>100</v>
      </c>
      <c r="AA93" s="42" t="s">
        <v>36</v>
      </c>
    </row>
    <row r="94" spans="1:27" ht="249.95" customHeight="1" x14ac:dyDescent="0.55000000000000004">
      <c r="A94" s="31">
        <v>29</v>
      </c>
      <c r="B94" s="32" t="s">
        <v>117</v>
      </c>
      <c r="C94" s="33" t="s">
        <v>118</v>
      </c>
      <c r="D94" s="57" t="s">
        <v>31</v>
      </c>
      <c r="E94" s="33" t="s">
        <v>70</v>
      </c>
      <c r="F94" s="33" t="s">
        <v>33</v>
      </c>
      <c r="G94" s="33">
        <f>'[1]Lotto 29'!B24</f>
        <v>80</v>
      </c>
      <c r="H94" s="33"/>
      <c r="I94" s="33">
        <f>'[1]valutazione lotto 29'!K19</f>
        <v>14.619865184579069</v>
      </c>
      <c r="J94" s="37">
        <f t="shared" si="15"/>
        <v>94.619865184579069</v>
      </c>
      <c r="K94" s="78">
        <v>28</v>
      </c>
      <c r="L94" s="50">
        <f>K94*U94/100</f>
        <v>2800</v>
      </c>
      <c r="M94" s="50">
        <f>U94-L94</f>
        <v>7200</v>
      </c>
      <c r="N94" s="81" t="s">
        <v>34</v>
      </c>
      <c r="O94" s="81" t="s">
        <v>15</v>
      </c>
      <c r="P94" s="37" t="s">
        <v>16</v>
      </c>
      <c r="Q94" s="80"/>
      <c r="R94" s="38"/>
      <c r="S94" s="39"/>
      <c r="T94" s="40"/>
      <c r="U94" s="40">
        <v>10000</v>
      </c>
      <c r="V94" s="40"/>
      <c r="W94" s="40"/>
      <c r="X94" s="41"/>
      <c r="Y94" s="42"/>
      <c r="Z94" s="42"/>
      <c r="AA94" s="42"/>
    </row>
    <row r="95" spans="1:27" ht="249.95" customHeight="1" x14ac:dyDescent="0.55000000000000004">
      <c r="A95" s="31">
        <v>29</v>
      </c>
      <c r="B95" s="32" t="s">
        <v>117</v>
      </c>
      <c r="C95" s="33" t="s">
        <v>118</v>
      </c>
      <c r="D95" s="57" t="s">
        <v>31</v>
      </c>
      <c r="E95" s="33" t="s">
        <v>67</v>
      </c>
      <c r="F95" s="33" t="s">
        <v>33</v>
      </c>
      <c r="G95" s="33">
        <f>'[1]Lotto 29'!B25</f>
        <v>58.999999999999986</v>
      </c>
      <c r="H95" s="33"/>
      <c r="I95" s="33">
        <f>'[1]valutazione lotto 29'!K20</f>
        <v>20</v>
      </c>
      <c r="J95" s="37">
        <f t="shared" si="15"/>
        <v>78.999999999999986</v>
      </c>
      <c r="K95" s="78">
        <v>52.4</v>
      </c>
      <c r="L95" s="50">
        <f>K95*U95/100</f>
        <v>5240</v>
      </c>
      <c r="M95" s="50">
        <f>U95-L95</f>
        <v>4760</v>
      </c>
      <c r="N95" s="79" t="s">
        <v>34</v>
      </c>
      <c r="O95" s="79" t="s">
        <v>15</v>
      </c>
      <c r="P95" s="37" t="s">
        <v>16</v>
      </c>
      <c r="Q95" s="80"/>
      <c r="R95" s="38"/>
      <c r="S95" s="39"/>
      <c r="T95" s="40"/>
      <c r="U95" s="40">
        <v>10000</v>
      </c>
      <c r="V95" s="40"/>
      <c r="W95" s="40"/>
      <c r="X95" s="41"/>
      <c r="Y95" s="42"/>
      <c r="Z95" s="42"/>
      <c r="AA95" s="42"/>
    </row>
    <row r="96" spans="1:27" s="70" customFormat="1" ht="249.95" customHeight="1" x14ac:dyDescent="0.55000000000000004">
      <c r="A96" s="60">
        <v>30</v>
      </c>
      <c r="B96" s="61" t="s">
        <v>119</v>
      </c>
      <c r="C96" s="62" t="s">
        <v>120</v>
      </c>
      <c r="D96" s="62"/>
      <c r="E96" s="64" t="s">
        <v>94</v>
      </c>
      <c r="F96" s="64"/>
      <c r="G96" s="62"/>
      <c r="H96" s="62"/>
      <c r="I96" s="62"/>
      <c r="J96" s="82"/>
      <c r="K96" s="83"/>
      <c r="L96" s="83"/>
      <c r="M96" s="83"/>
      <c r="N96" s="83"/>
      <c r="O96" s="83"/>
      <c r="P96" s="82"/>
      <c r="Q96" s="84">
        <v>10</v>
      </c>
      <c r="R96" s="66">
        <f>Q96*4</f>
        <v>40</v>
      </c>
      <c r="S96" s="67" t="s">
        <v>35</v>
      </c>
      <c r="T96" s="68">
        <v>250</v>
      </c>
      <c r="U96" s="68">
        <f>R96*T96</f>
        <v>10000</v>
      </c>
      <c r="V96" s="68">
        <f>U96*0.2</f>
        <v>2000</v>
      </c>
      <c r="W96" s="68">
        <f>U96/4/12*6</f>
        <v>1250</v>
      </c>
      <c r="X96" s="69">
        <f>U96+V96+W96</f>
        <v>13250</v>
      </c>
      <c r="Y96" s="69">
        <f>U96*0.02</f>
        <v>200</v>
      </c>
      <c r="Z96" s="69">
        <f>U96*0.01</f>
        <v>100</v>
      </c>
      <c r="AA96" s="69" t="s">
        <v>36</v>
      </c>
    </row>
    <row r="97" spans="1:27" s="11" customFormat="1" ht="114.95" customHeight="1" x14ac:dyDescent="0.55000000000000004">
      <c r="A97" s="85"/>
      <c r="B97" s="86"/>
      <c r="C97" s="87" t="s">
        <v>121</v>
      </c>
      <c r="D97" s="87"/>
      <c r="E97" s="87"/>
      <c r="F97" s="87"/>
      <c r="G97" s="87"/>
      <c r="H97" s="87"/>
      <c r="I97" s="87"/>
      <c r="J97" s="9"/>
      <c r="K97" s="9"/>
      <c r="L97" s="9"/>
      <c r="M97" s="9"/>
      <c r="N97" s="9"/>
      <c r="O97" s="9"/>
      <c r="P97" s="9"/>
      <c r="Q97" s="7"/>
      <c r="R97" s="7"/>
      <c r="S97" s="7"/>
      <c r="T97" s="10"/>
      <c r="U97" s="10"/>
      <c r="V97" s="10"/>
      <c r="W97" s="10"/>
      <c r="X97" s="10"/>
      <c r="Y97" s="10"/>
      <c r="Z97" s="10"/>
      <c r="AA97" s="54"/>
    </row>
    <row r="98" spans="1:27" ht="249.95" customHeight="1" x14ac:dyDescent="0.55000000000000004">
      <c r="A98" s="31">
        <v>31</v>
      </c>
      <c r="B98" s="32" t="s">
        <v>122</v>
      </c>
      <c r="C98" s="33" t="s">
        <v>123</v>
      </c>
      <c r="D98" s="57" t="s">
        <v>31</v>
      </c>
      <c r="E98" s="33" t="s">
        <v>79</v>
      </c>
      <c r="F98" s="33" t="s">
        <v>33</v>
      </c>
      <c r="G98" s="33">
        <f>'[1]Lotto 31'!C40</f>
        <v>58.999999999999986</v>
      </c>
      <c r="H98" s="33"/>
      <c r="I98" s="33">
        <f>'[1]valutazione lotto 31'!K18</f>
        <v>8.5634883857767523</v>
      </c>
      <c r="J98" s="88">
        <f>G98+I98</f>
        <v>67.563488385776736</v>
      </c>
      <c r="K98" s="79">
        <v>11</v>
      </c>
      <c r="L98" s="50">
        <f t="shared" ref="L98:L104" si="16">K98*U98/100</f>
        <v>440</v>
      </c>
      <c r="M98" s="50">
        <f t="shared" ref="M98:M104" si="17">U98-L98</f>
        <v>3560</v>
      </c>
      <c r="N98" s="79" t="s">
        <v>34</v>
      </c>
      <c r="O98" s="79" t="s">
        <v>15</v>
      </c>
      <c r="P98" s="37" t="s">
        <v>16</v>
      </c>
      <c r="Q98" s="80">
        <v>10</v>
      </c>
      <c r="R98" s="38">
        <f>Q98*4</f>
        <v>40</v>
      </c>
      <c r="S98" s="39" t="s">
        <v>35</v>
      </c>
      <c r="T98" s="40">
        <v>100</v>
      </c>
      <c r="U98" s="40">
        <f>R98*T98</f>
        <v>4000</v>
      </c>
      <c r="V98" s="40">
        <f>U98*0.2</f>
        <v>800</v>
      </c>
      <c r="W98" s="40">
        <f>U98/4/12*6</f>
        <v>500</v>
      </c>
      <c r="X98" s="41">
        <f>U98+V98+W98</f>
        <v>5300</v>
      </c>
      <c r="Y98" s="42">
        <f>U98*0.02</f>
        <v>80</v>
      </c>
      <c r="Z98" s="42">
        <f>U98*0.01</f>
        <v>40</v>
      </c>
      <c r="AA98" s="42" t="s">
        <v>36</v>
      </c>
    </row>
    <row r="99" spans="1:27" ht="249.95" customHeight="1" x14ac:dyDescent="0.55000000000000004">
      <c r="A99" s="31">
        <v>31</v>
      </c>
      <c r="B99" s="32" t="s">
        <v>122</v>
      </c>
      <c r="C99" s="33" t="s">
        <v>123</v>
      </c>
      <c r="D99" s="57" t="s">
        <v>31</v>
      </c>
      <c r="E99" s="33" t="s">
        <v>66</v>
      </c>
      <c r="F99" s="33" t="s">
        <v>33</v>
      </c>
      <c r="G99" s="33">
        <f>'[1]Lotto 31'!C41</f>
        <v>58.999999999999986</v>
      </c>
      <c r="H99" s="33"/>
      <c r="I99" s="33">
        <f>'[1]valutazione lotto 31'!K19</f>
        <v>2.5819888974716108</v>
      </c>
      <c r="J99" s="88">
        <f t="shared" ref="J99:J106" si="18">G99+I99</f>
        <v>61.581988897471597</v>
      </c>
      <c r="K99" s="79">
        <v>1</v>
      </c>
      <c r="L99" s="50">
        <f t="shared" si="16"/>
        <v>40</v>
      </c>
      <c r="M99" s="50">
        <f t="shared" si="17"/>
        <v>3960</v>
      </c>
      <c r="N99" s="79" t="s">
        <v>34</v>
      </c>
      <c r="O99" s="79" t="s">
        <v>15</v>
      </c>
      <c r="P99" s="37" t="s">
        <v>16</v>
      </c>
      <c r="Q99" s="80"/>
      <c r="R99" s="38"/>
      <c r="S99" s="39"/>
      <c r="T99" s="40"/>
      <c r="U99" s="40">
        <v>4000</v>
      </c>
      <c r="V99" s="40"/>
      <c r="W99" s="40"/>
      <c r="X99" s="41"/>
      <c r="Y99" s="42"/>
      <c r="Z99" s="42"/>
      <c r="AA99" s="42"/>
    </row>
    <row r="100" spans="1:27" ht="249.95" customHeight="1" x14ac:dyDescent="0.55000000000000004">
      <c r="A100" s="31">
        <v>31</v>
      </c>
      <c r="B100" s="32" t="s">
        <v>122</v>
      </c>
      <c r="C100" s="33" t="s">
        <v>123</v>
      </c>
      <c r="D100" s="57" t="s">
        <v>31</v>
      </c>
      <c r="E100" s="33" t="s">
        <v>32</v>
      </c>
      <c r="F100" s="33" t="s">
        <v>33</v>
      </c>
      <c r="G100" s="33">
        <f>'[1]Lotto 31'!C42</f>
        <v>80</v>
      </c>
      <c r="H100" s="33"/>
      <c r="I100" s="33">
        <f>'[1]valutazione lotto 31'!K20</f>
        <v>4.4721359549995796</v>
      </c>
      <c r="J100" s="88">
        <f t="shared" si="18"/>
        <v>84.472135954999573</v>
      </c>
      <c r="K100" s="79">
        <v>3</v>
      </c>
      <c r="L100" s="50">
        <f t="shared" si="16"/>
        <v>120</v>
      </c>
      <c r="M100" s="50">
        <f t="shared" si="17"/>
        <v>3880</v>
      </c>
      <c r="N100" s="79" t="s">
        <v>34</v>
      </c>
      <c r="O100" s="79" t="s">
        <v>15</v>
      </c>
      <c r="P100" s="37" t="s">
        <v>16</v>
      </c>
      <c r="Q100" s="80"/>
      <c r="R100" s="38"/>
      <c r="S100" s="39"/>
      <c r="T100" s="40"/>
      <c r="U100" s="40">
        <v>4000</v>
      </c>
      <c r="V100" s="40"/>
      <c r="W100" s="40"/>
      <c r="X100" s="41"/>
      <c r="Y100" s="42"/>
      <c r="Z100" s="42"/>
      <c r="AA100" s="42"/>
    </row>
    <row r="101" spans="1:27" ht="249.95" customHeight="1" x14ac:dyDescent="0.55000000000000004">
      <c r="A101" s="31">
        <v>31</v>
      </c>
      <c r="B101" s="32" t="s">
        <v>122</v>
      </c>
      <c r="C101" s="33" t="s">
        <v>123</v>
      </c>
      <c r="D101" s="57" t="s">
        <v>31</v>
      </c>
      <c r="E101" s="33" t="s">
        <v>57</v>
      </c>
      <c r="F101" s="33" t="s">
        <v>33</v>
      </c>
      <c r="G101" s="33">
        <f>'[1]Lotto 31'!C43</f>
        <v>80</v>
      </c>
      <c r="H101" s="33"/>
      <c r="I101" s="33">
        <f>'[1]valutazione lotto 31'!K21</f>
        <v>20</v>
      </c>
      <c r="J101" s="88">
        <f t="shared" si="18"/>
        <v>100</v>
      </c>
      <c r="K101" s="79">
        <v>60</v>
      </c>
      <c r="L101" s="50">
        <f t="shared" si="16"/>
        <v>2400</v>
      </c>
      <c r="M101" s="50">
        <f t="shared" si="17"/>
        <v>1600</v>
      </c>
      <c r="N101" s="81" t="s">
        <v>14</v>
      </c>
      <c r="O101" s="81" t="s">
        <v>124</v>
      </c>
      <c r="P101" s="49"/>
      <c r="Q101" s="80"/>
      <c r="R101" s="38"/>
      <c r="S101" s="39"/>
      <c r="T101" s="40"/>
      <c r="U101" s="52">
        <v>4000</v>
      </c>
      <c r="V101" s="40"/>
      <c r="W101" s="40"/>
      <c r="X101" s="41"/>
      <c r="Y101" s="42"/>
      <c r="Z101" s="42"/>
      <c r="AA101" s="42"/>
    </row>
    <row r="102" spans="1:27" ht="249.95" customHeight="1" x14ac:dyDescent="0.55000000000000004">
      <c r="A102" s="31">
        <v>31</v>
      </c>
      <c r="B102" s="32" t="s">
        <v>122</v>
      </c>
      <c r="C102" s="33" t="s">
        <v>123</v>
      </c>
      <c r="D102" s="57" t="s">
        <v>31</v>
      </c>
      <c r="E102" s="33" t="s">
        <v>125</v>
      </c>
      <c r="F102" s="33" t="s">
        <v>33</v>
      </c>
      <c r="G102" s="33">
        <f>'[1]Lotto 31'!C44</f>
        <v>58.999999999999986</v>
      </c>
      <c r="H102" s="33"/>
      <c r="I102" s="33">
        <f>'[1]valutazione lotto 31'!K22</f>
        <v>10</v>
      </c>
      <c r="J102" s="88">
        <f t="shared" si="18"/>
        <v>68.999999999999986</v>
      </c>
      <c r="K102" s="79">
        <v>15</v>
      </c>
      <c r="L102" s="50">
        <f t="shared" si="16"/>
        <v>600</v>
      </c>
      <c r="M102" s="50">
        <f t="shared" si="17"/>
        <v>3400</v>
      </c>
      <c r="N102" s="79" t="s">
        <v>34</v>
      </c>
      <c r="O102" s="79" t="s">
        <v>15</v>
      </c>
      <c r="P102" s="37" t="s">
        <v>16</v>
      </c>
      <c r="Q102" s="80"/>
      <c r="R102" s="38"/>
      <c r="S102" s="39"/>
      <c r="T102" s="40"/>
      <c r="U102" s="40">
        <v>4000</v>
      </c>
      <c r="V102" s="40"/>
      <c r="W102" s="40"/>
      <c r="X102" s="41"/>
      <c r="Y102" s="42"/>
      <c r="Z102" s="42"/>
      <c r="AA102" s="42"/>
    </row>
    <row r="103" spans="1:27" ht="249.95" customHeight="1" x14ac:dyDescent="0.55000000000000004">
      <c r="A103" s="31">
        <v>31</v>
      </c>
      <c r="B103" s="32" t="s">
        <v>122</v>
      </c>
      <c r="C103" s="33" t="s">
        <v>123</v>
      </c>
      <c r="D103" s="57" t="s">
        <v>31</v>
      </c>
      <c r="E103" s="33" t="s">
        <v>37</v>
      </c>
      <c r="F103" s="33" t="s">
        <v>33</v>
      </c>
      <c r="G103" s="33">
        <f>'[1]Lotto 31'!C45</f>
        <v>80</v>
      </c>
      <c r="H103" s="33"/>
      <c r="I103" s="33">
        <f>'[1]valutazione lotto 31'!K23</f>
        <v>12.909944487358056</v>
      </c>
      <c r="J103" s="88">
        <f t="shared" si="18"/>
        <v>92.909944487358061</v>
      </c>
      <c r="K103" s="79">
        <v>25</v>
      </c>
      <c r="L103" s="50">
        <f t="shared" si="16"/>
        <v>1000</v>
      </c>
      <c r="M103" s="50">
        <f t="shared" si="17"/>
        <v>3000</v>
      </c>
      <c r="N103" s="79" t="s">
        <v>34</v>
      </c>
      <c r="O103" s="79" t="s">
        <v>15</v>
      </c>
      <c r="P103" s="37" t="s">
        <v>16</v>
      </c>
      <c r="Q103" s="80"/>
      <c r="R103" s="38"/>
      <c r="S103" s="39"/>
      <c r="T103" s="40"/>
      <c r="U103" s="40">
        <v>4000</v>
      </c>
      <c r="V103" s="40"/>
      <c r="W103" s="40"/>
      <c r="X103" s="41"/>
      <c r="Y103" s="42"/>
      <c r="Z103" s="42"/>
      <c r="AA103" s="42"/>
    </row>
    <row r="104" spans="1:27" ht="249.95" customHeight="1" x14ac:dyDescent="0.55000000000000004">
      <c r="A104" s="31">
        <v>31</v>
      </c>
      <c r="B104" s="32" t="s">
        <v>122</v>
      </c>
      <c r="C104" s="33" t="s">
        <v>123</v>
      </c>
      <c r="D104" s="57" t="s">
        <v>31</v>
      </c>
      <c r="E104" s="33" t="s">
        <v>45</v>
      </c>
      <c r="F104" s="33" t="s">
        <v>33</v>
      </c>
      <c r="G104" s="33">
        <f>'[1]Lotto 31'!C46</f>
        <v>80</v>
      </c>
      <c r="H104" s="33"/>
      <c r="I104" s="33">
        <f>'[1]valutazione lotto 31'!K24</f>
        <v>8.1649658092772608</v>
      </c>
      <c r="J104" s="88">
        <f t="shared" si="18"/>
        <v>88.164965809277263</v>
      </c>
      <c r="K104" s="79">
        <v>10</v>
      </c>
      <c r="L104" s="50">
        <f t="shared" si="16"/>
        <v>400</v>
      </c>
      <c r="M104" s="50">
        <f t="shared" si="17"/>
        <v>3600</v>
      </c>
      <c r="N104" s="79" t="s">
        <v>34</v>
      </c>
      <c r="O104" s="79" t="s">
        <v>15</v>
      </c>
      <c r="P104" s="37" t="s">
        <v>16</v>
      </c>
      <c r="Q104" s="80"/>
      <c r="R104" s="38"/>
      <c r="S104" s="39"/>
      <c r="T104" s="40"/>
      <c r="U104" s="40">
        <v>4000</v>
      </c>
      <c r="V104" s="40"/>
      <c r="W104" s="40"/>
      <c r="X104" s="41"/>
      <c r="Z104" s="42"/>
      <c r="AA104" s="42"/>
    </row>
    <row r="105" spans="1:27" ht="249.95" customHeight="1" x14ac:dyDescent="0.55000000000000004">
      <c r="A105" s="12">
        <v>32</v>
      </c>
      <c r="B105" s="13" t="s">
        <v>126</v>
      </c>
      <c r="C105" s="14" t="s">
        <v>127</v>
      </c>
      <c r="D105" s="23" t="s">
        <v>31</v>
      </c>
      <c r="E105" s="14" t="s">
        <v>37</v>
      </c>
      <c r="F105" s="14" t="s">
        <v>33</v>
      </c>
      <c r="G105" s="14">
        <f>'[1]Lotto 32'!B19</f>
        <v>80</v>
      </c>
      <c r="H105" s="14"/>
      <c r="I105" s="14">
        <f>'[1]valutazione lotto 32'!K18</f>
        <v>20</v>
      </c>
      <c r="J105" s="77">
        <f t="shared" si="18"/>
        <v>100</v>
      </c>
      <c r="K105" s="74">
        <v>46.67</v>
      </c>
      <c r="L105" s="16">
        <f>K105*U105/100</f>
        <v>2800.2</v>
      </c>
      <c r="M105" s="16">
        <f>U105-L105</f>
        <v>3199.8</v>
      </c>
      <c r="N105" s="76" t="s">
        <v>14</v>
      </c>
      <c r="O105" s="76"/>
      <c r="P105" s="45" t="s">
        <v>44</v>
      </c>
      <c r="Q105" s="75">
        <v>10</v>
      </c>
      <c r="R105" s="18">
        <f>Q105*4</f>
        <v>40</v>
      </c>
      <c r="S105" s="19" t="s">
        <v>35</v>
      </c>
      <c r="T105" s="20">
        <v>150</v>
      </c>
      <c r="U105" s="46">
        <f>R105*T105</f>
        <v>6000</v>
      </c>
      <c r="V105" s="20">
        <f>U105*0.2</f>
        <v>1200</v>
      </c>
      <c r="W105" s="20">
        <f>U105/4/12*6</f>
        <v>750</v>
      </c>
      <c r="X105" s="21">
        <f>U105+V105+W105</f>
        <v>7950</v>
      </c>
      <c r="Y105" s="21">
        <f>U105*0.02</f>
        <v>120</v>
      </c>
      <c r="Z105" s="21">
        <f>U105*0.01</f>
        <v>60</v>
      </c>
      <c r="AA105" s="21" t="s">
        <v>36</v>
      </c>
    </row>
    <row r="106" spans="1:27" ht="249.95" customHeight="1" x14ac:dyDescent="0.55000000000000004">
      <c r="A106" s="12">
        <v>32</v>
      </c>
      <c r="B106" s="13" t="s">
        <v>126</v>
      </c>
      <c r="C106" s="14" t="s">
        <v>127</v>
      </c>
      <c r="D106" s="23" t="s">
        <v>31</v>
      </c>
      <c r="E106" s="14" t="s">
        <v>45</v>
      </c>
      <c r="F106" s="14" t="s">
        <v>33</v>
      </c>
      <c r="G106" s="14">
        <f>'[1]Lotto 32'!B20</f>
        <v>80</v>
      </c>
      <c r="H106" s="14"/>
      <c r="I106" s="14">
        <f>'[1]valutazione lotto 32'!K19</f>
        <v>7.560909018737715</v>
      </c>
      <c r="J106" s="77">
        <f t="shared" si="18"/>
        <v>87.560909018737718</v>
      </c>
      <c r="K106" s="74">
        <v>6.67</v>
      </c>
      <c r="L106" s="16">
        <f>K106*U106/100</f>
        <v>400.2</v>
      </c>
      <c r="M106" s="16">
        <f>U106-L106</f>
        <v>5599.8</v>
      </c>
      <c r="N106" s="74" t="s">
        <v>34</v>
      </c>
      <c r="O106" s="74" t="s">
        <v>15</v>
      </c>
      <c r="P106" s="17" t="s">
        <v>16</v>
      </c>
      <c r="Q106" s="75"/>
      <c r="R106" s="18"/>
      <c r="S106" s="19"/>
      <c r="T106" s="20"/>
      <c r="U106" s="20">
        <v>6000</v>
      </c>
      <c r="V106" s="20"/>
      <c r="W106" s="20"/>
      <c r="X106" s="42"/>
      <c r="Y106" s="21"/>
      <c r="Z106" s="21"/>
      <c r="AA106" s="21"/>
    </row>
    <row r="107" spans="1:27" ht="249.95" customHeight="1" x14ac:dyDescent="0.55000000000000004">
      <c r="A107" s="31">
        <v>33</v>
      </c>
      <c r="B107" s="32" t="s">
        <v>128</v>
      </c>
      <c r="C107" s="33" t="s">
        <v>129</v>
      </c>
      <c r="D107" s="57" t="s">
        <v>31</v>
      </c>
      <c r="E107" s="33" t="s">
        <v>79</v>
      </c>
      <c r="F107" s="33" t="s">
        <v>33</v>
      </c>
      <c r="G107" s="33">
        <f>'[1]Lotto 33'!B15</f>
        <v>80</v>
      </c>
      <c r="H107" s="33"/>
      <c r="I107" s="33">
        <f>'[1]valutazione lotto 33'!K18</f>
        <v>20</v>
      </c>
      <c r="J107" s="88">
        <v>100</v>
      </c>
      <c r="K107" s="79">
        <v>3</v>
      </c>
      <c r="L107" s="50">
        <f>K107*U107/100</f>
        <v>600</v>
      </c>
      <c r="M107" s="50">
        <f>U107-L107</f>
        <v>19400</v>
      </c>
      <c r="N107" s="81" t="s">
        <v>14</v>
      </c>
      <c r="O107" s="81"/>
      <c r="P107" s="49" t="s">
        <v>44</v>
      </c>
      <c r="Q107" s="80">
        <v>5</v>
      </c>
      <c r="R107" s="38">
        <f>Q107*4</f>
        <v>20</v>
      </c>
      <c r="S107" s="39" t="s">
        <v>35</v>
      </c>
      <c r="T107" s="40">
        <v>1000</v>
      </c>
      <c r="U107" s="52">
        <f>R107*T107</f>
        <v>20000</v>
      </c>
      <c r="V107" s="40">
        <f>U107*0.2</f>
        <v>4000</v>
      </c>
      <c r="W107" s="40">
        <f>U107/4/12*6</f>
        <v>2500</v>
      </c>
      <c r="X107" s="41">
        <f>U107+V107+W107</f>
        <v>26500</v>
      </c>
      <c r="Y107" s="42">
        <f>U107*0.02</f>
        <v>400</v>
      </c>
      <c r="Z107" s="42">
        <f>U107*0.01</f>
        <v>200</v>
      </c>
      <c r="AA107" s="42" t="s">
        <v>36</v>
      </c>
    </row>
    <row r="108" spans="1:27" s="11" customFormat="1" ht="114.95" customHeight="1" x14ac:dyDescent="0.55000000000000004">
      <c r="A108" s="85"/>
      <c r="B108" s="86"/>
      <c r="C108" s="87" t="s">
        <v>130</v>
      </c>
      <c r="D108" s="90"/>
      <c r="E108" s="87"/>
      <c r="F108" s="87"/>
      <c r="G108" s="87"/>
      <c r="H108" s="87"/>
      <c r="I108" s="87"/>
      <c r="J108" s="9"/>
      <c r="K108" s="9"/>
      <c r="L108" s="9"/>
      <c r="M108" s="9"/>
      <c r="N108" s="9"/>
      <c r="O108" s="9"/>
      <c r="P108" s="9"/>
      <c r="Q108" s="7"/>
      <c r="R108" s="7"/>
      <c r="S108" s="7"/>
      <c r="T108" s="10"/>
      <c r="U108" s="10"/>
      <c r="V108" s="10"/>
      <c r="W108" s="10"/>
      <c r="X108" s="10"/>
      <c r="Y108" s="10"/>
      <c r="Z108" s="10"/>
      <c r="AA108" s="54"/>
    </row>
    <row r="109" spans="1:27" ht="249.95" customHeight="1" x14ac:dyDescent="0.55000000000000004">
      <c r="A109" s="31">
        <v>34</v>
      </c>
      <c r="B109" s="32" t="s">
        <v>131</v>
      </c>
      <c r="C109" s="33" t="s">
        <v>132</v>
      </c>
      <c r="D109" s="57" t="s">
        <v>31</v>
      </c>
      <c r="E109" s="33" t="s">
        <v>79</v>
      </c>
      <c r="F109" s="33" t="s">
        <v>33</v>
      </c>
      <c r="G109" s="33">
        <f>'[1]Lotto 34'!C48</f>
        <v>66.000000000000014</v>
      </c>
      <c r="H109" s="33"/>
      <c r="I109" s="33">
        <f>'[1]valutazione lotto 34'!K18</f>
        <v>7.9282496717209199</v>
      </c>
      <c r="J109" s="88">
        <f>G109+I109</f>
        <v>73.928249671720934</v>
      </c>
      <c r="K109" s="79">
        <v>4.4000000000000004</v>
      </c>
      <c r="L109" s="50">
        <f>K109*U109/100</f>
        <v>440</v>
      </c>
      <c r="M109" s="50">
        <f>U109-L109</f>
        <v>9560</v>
      </c>
      <c r="N109" s="79" t="s">
        <v>34</v>
      </c>
      <c r="O109" s="79" t="s">
        <v>15</v>
      </c>
      <c r="P109" s="37" t="s">
        <v>16</v>
      </c>
      <c r="Q109" s="80">
        <v>100</v>
      </c>
      <c r="R109" s="38">
        <f>Q109*4</f>
        <v>400</v>
      </c>
      <c r="S109" s="39" t="s">
        <v>35</v>
      </c>
      <c r="T109" s="40">
        <v>25</v>
      </c>
      <c r="U109" s="40">
        <f>R109*T109</f>
        <v>10000</v>
      </c>
      <c r="V109" s="40">
        <f>U109*0.2</f>
        <v>2000</v>
      </c>
      <c r="W109" s="40">
        <f>U109/4/12*6</f>
        <v>1250</v>
      </c>
      <c r="X109" s="41">
        <f>U109+V109+W109</f>
        <v>13250</v>
      </c>
      <c r="Y109" s="42">
        <f>U109*0.02</f>
        <v>200</v>
      </c>
      <c r="Z109" s="42">
        <f>U109*0.01</f>
        <v>100</v>
      </c>
      <c r="AA109" s="42" t="s">
        <v>36</v>
      </c>
    </row>
    <row r="110" spans="1:27" ht="249.95" customHeight="1" x14ac:dyDescent="0.55000000000000004">
      <c r="A110" s="31">
        <v>34</v>
      </c>
      <c r="B110" s="32" t="s">
        <v>131</v>
      </c>
      <c r="C110" s="33" t="s">
        <v>132</v>
      </c>
      <c r="D110" s="57" t="s">
        <v>31</v>
      </c>
      <c r="E110" s="33" t="s">
        <v>66</v>
      </c>
      <c r="F110" s="33" t="s">
        <v>58</v>
      </c>
      <c r="G110" s="33">
        <f>'[1]Lotto 34'!C49</f>
        <v>45</v>
      </c>
      <c r="H110" s="33" t="s">
        <v>59</v>
      </c>
      <c r="I110" s="33" t="s">
        <v>60</v>
      </c>
      <c r="J110" s="35" t="s">
        <v>60</v>
      </c>
      <c r="K110" s="33" t="s">
        <v>60</v>
      </c>
      <c r="L110" s="33" t="s">
        <v>60</v>
      </c>
      <c r="M110" s="33" t="s">
        <v>60</v>
      </c>
      <c r="N110" s="33" t="s">
        <v>60</v>
      </c>
      <c r="O110" s="79"/>
      <c r="P110" s="91"/>
      <c r="Q110" s="80"/>
      <c r="R110" s="38"/>
      <c r="S110" s="39"/>
      <c r="T110" s="40"/>
      <c r="U110" s="40"/>
      <c r="V110" s="40"/>
      <c r="W110" s="40"/>
      <c r="X110" s="41"/>
      <c r="Y110" s="42"/>
      <c r="Z110" s="42"/>
      <c r="AA110" s="42"/>
    </row>
    <row r="111" spans="1:27" ht="249.95" customHeight="1" x14ac:dyDescent="0.55000000000000004">
      <c r="A111" s="31">
        <v>34</v>
      </c>
      <c r="B111" s="32" t="s">
        <v>131</v>
      </c>
      <c r="C111" s="33" t="s">
        <v>132</v>
      </c>
      <c r="D111" s="57" t="s">
        <v>31</v>
      </c>
      <c r="E111" s="33" t="s">
        <v>32</v>
      </c>
      <c r="F111" s="33" t="s">
        <v>33</v>
      </c>
      <c r="G111" s="33">
        <f>'[1]Lotto 34'!C50</f>
        <v>80</v>
      </c>
      <c r="H111" s="33"/>
      <c r="I111" s="33">
        <f>'[1]valutazione lotto 34'!K19</f>
        <v>20</v>
      </c>
      <c r="J111" s="88">
        <f>G111+I111</f>
        <v>100</v>
      </c>
      <c r="K111" s="79">
        <v>28</v>
      </c>
      <c r="L111" s="50">
        <f>K111*U111/100</f>
        <v>2800</v>
      </c>
      <c r="M111" s="50">
        <f>U111-L111</f>
        <v>7200</v>
      </c>
      <c r="N111" s="81" t="s">
        <v>14</v>
      </c>
      <c r="O111" s="81"/>
      <c r="P111" s="49" t="s">
        <v>44</v>
      </c>
      <c r="Q111" s="80"/>
      <c r="R111" s="38"/>
      <c r="S111" s="39"/>
      <c r="T111" s="40"/>
      <c r="U111" s="52">
        <v>10000</v>
      </c>
      <c r="V111" s="40"/>
      <c r="W111" s="40"/>
      <c r="X111" s="41"/>
      <c r="Y111" s="42"/>
      <c r="Z111" s="42"/>
      <c r="AA111" s="42"/>
    </row>
    <row r="112" spans="1:27" ht="249.95" customHeight="1" x14ac:dyDescent="0.55000000000000004">
      <c r="A112" s="31">
        <v>34</v>
      </c>
      <c r="B112" s="32" t="s">
        <v>131</v>
      </c>
      <c r="C112" s="33" t="s">
        <v>132</v>
      </c>
      <c r="D112" s="57" t="s">
        <v>31</v>
      </c>
      <c r="E112" s="33" t="s">
        <v>133</v>
      </c>
      <c r="F112" s="33" t="s">
        <v>58</v>
      </c>
      <c r="G112" s="33">
        <f>'[1]Lotto 34'!C51</f>
        <v>45</v>
      </c>
      <c r="H112" s="33" t="s">
        <v>59</v>
      </c>
      <c r="I112" s="33" t="s">
        <v>60</v>
      </c>
      <c r="J112" s="35" t="s">
        <v>60</v>
      </c>
      <c r="K112" s="33" t="s">
        <v>60</v>
      </c>
      <c r="L112" s="33" t="s">
        <v>60</v>
      </c>
      <c r="M112" s="33" t="s">
        <v>60</v>
      </c>
      <c r="N112" s="33" t="s">
        <v>60</v>
      </c>
      <c r="O112" s="79"/>
      <c r="P112" s="91"/>
      <c r="Q112" s="80"/>
      <c r="R112" s="38"/>
      <c r="S112" s="39"/>
      <c r="T112" s="40"/>
      <c r="U112" s="40"/>
      <c r="V112" s="40"/>
      <c r="W112" s="40"/>
      <c r="X112" s="41"/>
      <c r="Y112" s="42"/>
      <c r="Z112" s="42"/>
      <c r="AA112" s="42"/>
    </row>
    <row r="113" spans="1:27" ht="249.95" customHeight="1" x14ac:dyDescent="0.55000000000000004">
      <c r="A113" s="31">
        <v>34</v>
      </c>
      <c r="B113" s="32" t="s">
        <v>131</v>
      </c>
      <c r="C113" s="33" t="s">
        <v>132</v>
      </c>
      <c r="D113" s="57" t="s">
        <v>31</v>
      </c>
      <c r="E113" s="33" t="s">
        <v>57</v>
      </c>
      <c r="F113" s="33" t="s">
        <v>58</v>
      </c>
      <c r="G113" s="33">
        <f>'[1]Lotto 34'!C52</f>
        <v>45</v>
      </c>
      <c r="H113" s="33" t="s">
        <v>59</v>
      </c>
      <c r="I113" s="33" t="s">
        <v>60</v>
      </c>
      <c r="J113" s="35" t="s">
        <v>60</v>
      </c>
      <c r="K113" s="33" t="s">
        <v>60</v>
      </c>
      <c r="L113" s="33" t="s">
        <v>60</v>
      </c>
      <c r="M113" s="33" t="s">
        <v>60</v>
      </c>
      <c r="N113" s="33" t="s">
        <v>60</v>
      </c>
      <c r="O113" s="79"/>
      <c r="P113" s="91"/>
      <c r="Q113" s="80"/>
      <c r="R113" s="38"/>
      <c r="S113" s="39"/>
      <c r="T113" s="40"/>
      <c r="U113" s="40"/>
      <c r="V113" s="40"/>
      <c r="W113" s="40"/>
      <c r="X113" s="41"/>
      <c r="Y113" s="42"/>
      <c r="Z113" s="42"/>
      <c r="AA113" s="42"/>
    </row>
    <row r="114" spans="1:27" ht="249.95" customHeight="1" x14ac:dyDescent="0.55000000000000004">
      <c r="A114" s="31">
        <v>34</v>
      </c>
      <c r="B114" s="32" t="s">
        <v>131</v>
      </c>
      <c r="C114" s="33" t="s">
        <v>132</v>
      </c>
      <c r="D114" s="57" t="s">
        <v>31</v>
      </c>
      <c r="E114" s="33" t="s">
        <v>125</v>
      </c>
      <c r="F114" s="33" t="s">
        <v>33</v>
      </c>
      <c r="G114" s="33">
        <f>'[1]Lotto 34'!C53</f>
        <v>66.000000000000014</v>
      </c>
      <c r="H114" s="33"/>
      <c r="I114" s="33">
        <f>'[1]valutazione lotto 34'!K20</f>
        <v>5.3452248382484875</v>
      </c>
      <c r="J114" s="88">
        <f>G114+I114</f>
        <v>71.345224838248498</v>
      </c>
      <c r="K114" s="79">
        <v>2</v>
      </c>
      <c r="L114" s="50">
        <f>K114*U114/100</f>
        <v>200</v>
      </c>
      <c r="M114" s="50">
        <f>U114-L114</f>
        <v>9800</v>
      </c>
      <c r="N114" s="79" t="s">
        <v>34</v>
      </c>
      <c r="O114" s="79" t="s">
        <v>15</v>
      </c>
      <c r="P114" s="37" t="s">
        <v>16</v>
      </c>
      <c r="Q114" s="80"/>
      <c r="R114" s="38"/>
      <c r="S114" s="39"/>
      <c r="T114" s="40"/>
      <c r="U114" s="40">
        <v>10000</v>
      </c>
      <c r="V114" s="40"/>
      <c r="W114" s="40"/>
      <c r="X114" s="41"/>
      <c r="Y114" s="42"/>
      <c r="Z114" s="42"/>
      <c r="AA114" s="42"/>
    </row>
    <row r="115" spans="1:27" ht="249.95" customHeight="1" x14ac:dyDescent="0.55000000000000004">
      <c r="A115" s="31">
        <v>34</v>
      </c>
      <c r="B115" s="32" t="s">
        <v>131</v>
      </c>
      <c r="C115" s="33" t="s">
        <v>132</v>
      </c>
      <c r="D115" s="57" t="s">
        <v>31</v>
      </c>
      <c r="E115" s="33" t="s">
        <v>134</v>
      </c>
      <c r="F115" s="33" t="s">
        <v>58</v>
      </c>
      <c r="G115" s="33">
        <f>'[1]Lotto 34'!C54</f>
        <v>45</v>
      </c>
      <c r="H115" s="33" t="s">
        <v>59</v>
      </c>
      <c r="I115" s="33" t="s">
        <v>60</v>
      </c>
      <c r="J115" s="35" t="s">
        <v>60</v>
      </c>
      <c r="K115" s="33" t="s">
        <v>60</v>
      </c>
      <c r="L115" s="33" t="s">
        <v>60</v>
      </c>
      <c r="M115" s="33" t="s">
        <v>60</v>
      </c>
      <c r="N115" s="33" t="s">
        <v>60</v>
      </c>
      <c r="O115" s="79"/>
      <c r="P115" s="91"/>
      <c r="Q115" s="80"/>
      <c r="R115" s="38"/>
      <c r="S115" s="39"/>
      <c r="T115" s="40"/>
      <c r="U115" s="40"/>
      <c r="V115" s="40"/>
      <c r="W115" s="40"/>
      <c r="X115" s="41"/>
      <c r="Y115" s="42"/>
      <c r="Z115" s="42"/>
      <c r="AA115" s="42"/>
    </row>
    <row r="116" spans="1:27" ht="249.95" customHeight="1" x14ac:dyDescent="0.55000000000000004">
      <c r="A116" s="31">
        <v>34</v>
      </c>
      <c r="B116" s="32" t="s">
        <v>131</v>
      </c>
      <c r="C116" s="33" t="s">
        <v>132</v>
      </c>
      <c r="D116" s="57" t="s">
        <v>31</v>
      </c>
      <c r="E116" s="33" t="s">
        <v>135</v>
      </c>
      <c r="F116" s="33" t="s">
        <v>58</v>
      </c>
      <c r="G116" s="33">
        <f>'[1]Lotto 34'!C55</f>
        <v>45</v>
      </c>
      <c r="H116" s="33" t="s">
        <v>59</v>
      </c>
      <c r="I116" s="33" t="s">
        <v>60</v>
      </c>
      <c r="J116" s="35" t="s">
        <v>60</v>
      </c>
      <c r="K116" s="33" t="s">
        <v>60</v>
      </c>
      <c r="L116" s="33" t="s">
        <v>60</v>
      </c>
      <c r="M116" s="33" t="s">
        <v>60</v>
      </c>
      <c r="N116" s="33" t="s">
        <v>60</v>
      </c>
      <c r="O116" s="79"/>
      <c r="P116" s="91"/>
      <c r="Q116" s="80"/>
      <c r="R116" s="38"/>
      <c r="S116" s="39"/>
      <c r="T116" s="40"/>
      <c r="U116" s="40"/>
      <c r="V116" s="40"/>
      <c r="W116" s="40"/>
      <c r="X116" s="41"/>
      <c r="Y116" s="42"/>
      <c r="Z116" s="42"/>
      <c r="AA116" s="42"/>
    </row>
    <row r="117" spans="1:27" ht="249.95" customHeight="1" x14ac:dyDescent="0.55000000000000004">
      <c r="A117" s="59">
        <v>34</v>
      </c>
      <c r="B117" s="32" t="s">
        <v>131</v>
      </c>
      <c r="C117" s="33" t="s">
        <v>132</v>
      </c>
      <c r="D117" s="57" t="s">
        <v>31</v>
      </c>
      <c r="E117" s="33" t="s">
        <v>136</v>
      </c>
      <c r="F117" s="33" t="s">
        <v>58</v>
      </c>
      <c r="G117" s="33">
        <f>'[1]Lotto 34'!C56</f>
        <v>45</v>
      </c>
      <c r="H117" s="33" t="s">
        <v>59</v>
      </c>
      <c r="I117" s="33" t="s">
        <v>60</v>
      </c>
      <c r="J117" s="35" t="s">
        <v>60</v>
      </c>
      <c r="K117" s="33" t="s">
        <v>60</v>
      </c>
      <c r="L117" s="33" t="s">
        <v>60</v>
      </c>
      <c r="M117" s="33" t="s">
        <v>60</v>
      </c>
      <c r="N117" s="33" t="s">
        <v>60</v>
      </c>
      <c r="O117" s="79"/>
      <c r="P117" s="91"/>
      <c r="Q117" s="80"/>
      <c r="R117" s="38"/>
      <c r="S117" s="39"/>
      <c r="T117" s="40"/>
      <c r="U117" s="40"/>
      <c r="V117" s="40"/>
      <c r="W117" s="40"/>
      <c r="X117" s="41"/>
      <c r="Y117" s="42"/>
      <c r="Z117" s="42"/>
      <c r="AA117" s="42"/>
    </row>
    <row r="118" spans="1:27" ht="249.95" customHeight="1" x14ac:dyDescent="0.55000000000000004">
      <c r="A118" s="12">
        <v>35</v>
      </c>
      <c r="B118" s="13" t="s">
        <v>137</v>
      </c>
      <c r="C118" s="14" t="s">
        <v>138</v>
      </c>
      <c r="D118" s="14" t="s">
        <v>139</v>
      </c>
      <c r="E118" s="14" t="s">
        <v>79</v>
      </c>
      <c r="F118" s="14" t="s">
        <v>33</v>
      </c>
      <c r="G118" s="14">
        <f>'[1]Lotto 35'!B19</f>
        <v>80</v>
      </c>
      <c r="H118" s="14"/>
      <c r="I118" s="14">
        <f>'[1]valutazione lotto 35'!K18</f>
        <v>17.669044171975447</v>
      </c>
      <c r="J118" s="77">
        <f>G118+I118</f>
        <v>97.669044171975443</v>
      </c>
      <c r="K118" s="74">
        <v>64</v>
      </c>
      <c r="L118" s="16">
        <f>K118*U118/100</f>
        <v>6400</v>
      </c>
      <c r="M118" s="16">
        <f>U118-L118</f>
        <v>3600</v>
      </c>
      <c r="N118" s="76" t="s">
        <v>14</v>
      </c>
      <c r="O118" s="76"/>
      <c r="P118" s="45" t="s">
        <v>44</v>
      </c>
      <c r="Q118" s="75">
        <v>5</v>
      </c>
      <c r="R118" s="18">
        <f>Q118*4</f>
        <v>20</v>
      </c>
      <c r="S118" s="19" t="s">
        <v>35</v>
      </c>
      <c r="T118" s="20">
        <v>500</v>
      </c>
      <c r="U118" s="46">
        <f>R118*T118</f>
        <v>10000</v>
      </c>
      <c r="V118" s="20">
        <f>U118*0.2</f>
        <v>2000</v>
      </c>
      <c r="W118" s="20">
        <f>U118/4/12*6</f>
        <v>1250</v>
      </c>
      <c r="X118" s="21">
        <f>U118+V118+W118</f>
        <v>13250</v>
      </c>
      <c r="Y118" s="21">
        <f>U118*0.02</f>
        <v>200</v>
      </c>
      <c r="Z118" s="21">
        <f>U118*0.01</f>
        <v>100</v>
      </c>
      <c r="AA118" s="21" t="s">
        <v>36</v>
      </c>
    </row>
    <row r="119" spans="1:27" ht="249.95" customHeight="1" x14ac:dyDescent="0.55000000000000004">
      <c r="A119" s="12">
        <v>35</v>
      </c>
      <c r="B119" s="13" t="s">
        <v>137</v>
      </c>
      <c r="C119" s="14" t="s">
        <v>138</v>
      </c>
      <c r="D119" s="14" t="s">
        <v>139</v>
      </c>
      <c r="E119" s="14" t="s">
        <v>140</v>
      </c>
      <c r="F119" s="14" t="s">
        <v>33</v>
      </c>
      <c r="G119" s="14">
        <f>'[1]Lotto 35'!B20</f>
        <v>64.444444444444429</v>
      </c>
      <c r="H119" s="14"/>
      <c r="I119" s="14">
        <f>'[1]valutazione lotto 35'!K19</f>
        <v>20</v>
      </c>
      <c r="J119" s="77">
        <f>G119+I119</f>
        <v>84.444444444444429</v>
      </c>
      <c r="K119" s="74">
        <v>82</v>
      </c>
      <c r="L119" s="16">
        <f>K119*U119/100</f>
        <v>8200</v>
      </c>
      <c r="M119" s="16">
        <f>U119-L119</f>
        <v>1800</v>
      </c>
      <c r="N119" s="74" t="s">
        <v>14</v>
      </c>
      <c r="O119" s="74"/>
      <c r="P119" s="45" t="s">
        <v>44</v>
      </c>
      <c r="Q119" s="75"/>
      <c r="R119" s="18"/>
      <c r="S119" s="19"/>
      <c r="T119" s="20"/>
      <c r="U119" s="46">
        <v>10000</v>
      </c>
      <c r="V119" s="20"/>
      <c r="W119" s="20"/>
      <c r="X119" s="21"/>
      <c r="Y119" s="21"/>
      <c r="Z119" s="21"/>
      <c r="AA119" s="21"/>
    </row>
    <row r="120" spans="1:27" ht="249.95" customHeight="1" x14ac:dyDescent="0.55000000000000004">
      <c r="A120" s="31">
        <v>36</v>
      </c>
      <c r="B120" s="32" t="s">
        <v>141</v>
      </c>
      <c r="C120" s="33" t="s">
        <v>142</v>
      </c>
      <c r="D120" s="53" t="s">
        <v>139</v>
      </c>
      <c r="E120" s="33" t="s">
        <v>105</v>
      </c>
      <c r="F120" s="33" t="s">
        <v>33</v>
      </c>
      <c r="G120" s="33">
        <f>'[1]Lotto 36'!B15</f>
        <v>80</v>
      </c>
      <c r="H120" s="33"/>
      <c r="I120" s="33">
        <f>'[1]valutazione lotto 36'!K18</f>
        <v>20</v>
      </c>
      <c r="J120" s="88">
        <v>100</v>
      </c>
      <c r="K120" s="79">
        <v>60</v>
      </c>
      <c r="L120" s="50">
        <f>K120*U120/100</f>
        <v>18000</v>
      </c>
      <c r="M120" s="50">
        <f>U120-L120</f>
        <v>12000</v>
      </c>
      <c r="N120" s="81" t="s">
        <v>14</v>
      </c>
      <c r="O120" s="81"/>
      <c r="P120" s="49" t="s">
        <v>44</v>
      </c>
      <c r="Q120" s="80">
        <v>5</v>
      </c>
      <c r="R120" s="38">
        <f>Q120*4</f>
        <v>20</v>
      </c>
      <c r="S120" s="39" t="s">
        <v>35</v>
      </c>
      <c r="T120" s="40">
        <v>1500</v>
      </c>
      <c r="U120" s="52">
        <f>R120*T120</f>
        <v>30000</v>
      </c>
      <c r="V120" s="40">
        <f>U120*0.2</f>
        <v>6000</v>
      </c>
      <c r="W120" s="40">
        <f>U120/4/12*6</f>
        <v>3750</v>
      </c>
      <c r="X120" s="41">
        <f>U120+V120+W120</f>
        <v>39750</v>
      </c>
      <c r="Y120" s="42">
        <f>U120*0.02</f>
        <v>600</v>
      </c>
      <c r="Z120" s="42">
        <f>U120*0.01</f>
        <v>300</v>
      </c>
      <c r="AA120" s="42" t="s">
        <v>36</v>
      </c>
    </row>
    <row r="121" spans="1:27" s="70" customFormat="1" ht="249.95" customHeight="1" x14ac:dyDescent="0.55000000000000004">
      <c r="A121" s="60">
        <v>37</v>
      </c>
      <c r="B121" s="61" t="s">
        <v>143</v>
      </c>
      <c r="C121" s="62" t="s">
        <v>144</v>
      </c>
      <c r="D121" s="62"/>
      <c r="E121" s="64" t="s">
        <v>94</v>
      </c>
      <c r="F121" s="64"/>
      <c r="G121" s="62"/>
      <c r="H121" s="62"/>
      <c r="I121" s="62"/>
      <c r="J121" s="82"/>
      <c r="K121" s="83"/>
      <c r="L121" s="83"/>
      <c r="M121" s="83"/>
      <c r="N121" s="83"/>
      <c r="O121" s="83"/>
      <c r="P121" s="82"/>
      <c r="Q121" s="84">
        <v>5</v>
      </c>
      <c r="R121" s="66">
        <f>Q121*4</f>
        <v>20</v>
      </c>
      <c r="S121" s="67" t="s">
        <v>35</v>
      </c>
      <c r="T121" s="68">
        <v>180</v>
      </c>
      <c r="U121" s="68">
        <f>R121*T121</f>
        <v>3600</v>
      </c>
      <c r="V121" s="68">
        <f>U121*0.2</f>
        <v>720</v>
      </c>
      <c r="W121" s="68">
        <f>U121/4/12*6</f>
        <v>450</v>
      </c>
      <c r="X121" s="69">
        <f>U121+V121+W121</f>
        <v>4770</v>
      </c>
      <c r="Y121" s="69">
        <f>U121*0.02</f>
        <v>72</v>
      </c>
      <c r="Z121" s="69">
        <f>U121*0.01</f>
        <v>36</v>
      </c>
      <c r="AA121" s="69" t="s">
        <v>36</v>
      </c>
    </row>
    <row r="122" spans="1:27" s="70" customFormat="1" ht="249.95" customHeight="1" x14ac:dyDescent="0.55000000000000004">
      <c r="A122" s="60">
        <v>38</v>
      </c>
      <c r="B122" s="61" t="s">
        <v>145</v>
      </c>
      <c r="C122" s="62" t="s">
        <v>146</v>
      </c>
      <c r="D122" s="62"/>
      <c r="E122" s="64" t="s">
        <v>94</v>
      </c>
      <c r="F122" s="64"/>
      <c r="G122" s="62"/>
      <c r="H122" s="62"/>
      <c r="I122" s="62"/>
      <c r="J122" s="82"/>
      <c r="K122" s="83"/>
      <c r="L122" s="83"/>
      <c r="M122" s="83"/>
      <c r="N122" s="83"/>
      <c r="O122" s="83"/>
      <c r="P122" s="82"/>
      <c r="Q122" s="84">
        <v>3</v>
      </c>
      <c r="R122" s="66">
        <f>Q122*4</f>
        <v>12</v>
      </c>
      <c r="S122" s="67" t="s">
        <v>35</v>
      </c>
      <c r="T122" s="68">
        <v>1800</v>
      </c>
      <c r="U122" s="68">
        <f>R122*T122</f>
        <v>21600</v>
      </c>
      <c r="V122" s="68">
        <f>U122*0.2</f>
        <v>4320</v>
      </c>
      <c r="W122" s="68">
        <f>U122/4/12*6</f>
        <v>2700</v>
      </c>
      <c r="X122" s="69">
        <f>U122+V122+W122</f>
        <v>28620</v>
      </c>
      <c r="Y122" s="69">
        <f>U122*0.02</f>
        <v>432</v>
      </c>
      <c r="Z122" s="69">
        <f>U122*0.01</f>
        <v>216</v>
      </c>
      <c r="AA122" s="69" t="s">
        <v>36</v>
      </c>
    </row>
    <row r="123" spans="1:27" s="70" customFormat="1" ht="249.95" customHeight="1" x14ac:dyDescent="0.55000000000000004">
      <c r="A123" s="60">
        <v>39</v>
      </c>
      <c r="B123" s="61" t="s">
        <v>147</v>
      </c>
      <c r="C123" s="62" t="s">
        <v>148</v>
      </c>
      <c r="D123" s="92"/>
      <c r="E123" s="93" t="s">
        <v>94</v>
      </c>
      <c r="F123" s="93"/>
      <c r="G123" s="92"/>
      <c r="H123" s="92"/>
      <c r="I123" s="92"/>
      <c r="J123" s="94"/>
      <c r="K123" s="95"/>
      <c r="L123" s="95"/>
      <c r="M123" s="95"/>
      <c r="N123" s="95"/>
      <c r="O123" s="95"/>
      <c r="P123" s="94"/>
      <c r="Q123" s="84">
        <v>3</v>
      </c>
      <c r="R123" s="66">
        <f>Q123*4</f>
        <v>12</v>
      </c>
      <c r="S123" s="67" t="s">
        <v>35</v>
      </c>
      <c r="T123" s="68">
        <v>600</v>
      </c>
      <c r="U123" s="68">
        <f>R123*T123</f>
        <v>7200</v>
      </c>
      <c r="V123" s="68">
        <f>U123*0.2</f>
        <v>1440</v>
      </c>
      <c r="W123" s="68">
        <f>U123/4/12*6</f>
        <v>900</v>
      </c>
      <c r="X123" s="69">
        <f>U123+V123+W123</f>
        <v>9540</v>
      </c>
      <c r="Y123" s="69">
        <f>U123*0.02</f>
        <v>144</v>
      </c>
      <c r="Z123" s="69">
        <f>U123*0.01</f>
        <v>72</v>
      </c>
      <c r="AA123" s="69" t="s">
        <v>36</v>
      </c>
    </row>
    <row r="124" spans="1:27" ht="249.95" customHeight="1" x14ac:dyDescent="0.55000000000000004">
      <c r="A124" s="31">
        <v>40</v>
      </c>
      <c r="B124" s="96" t="s">
        <v>149</v>
      </c>
      <c r="C124" s="33" t="s">
        <v>150</v>
      </c>
      <c r="D124" s="53" t="s">
        <v>139</v>
      </c>
      <c r="E124" s="33" t="s">
        <v>41</v>
      </c>
      <c r="F124" s="33" t="s">
        <v>33</v>
      </c>
      <c r="G124" s="33">
        <f>'[1]Lotto 40'!B19</f>
        <v>80</v>
      </c>
      <c r="H124" s="33"/>
      <c r="I124" s="33">
        <f>'[1]valutazione lotto 40'!K18</f>
        <v>20</v>
      </c>
      <c r="J124" s="88">
        <f>G124+I124</f>
        <v>100</v>
      </c>
      <c r="K124" s="79">
        <v>10</v>
      </c>
      <c r="L124" s="50">
        <f t="shared" ref="L124:L138" si="19">K124*U124/100</f>
        <v>120</v>
      </c>
      <c r="M124" s="50">
        <f t="shared" ref="M124:M138" si="20">U124-L124</f>
        <v>1080</v>
      </c>
      <c r="N124" s="81" t="s">
        <v>14</v>
      </c>
      <c r="O124" s="81"/>
      <c r="P124" s="49" t="s">
        <v>44</v>
      </c>
      <c r="Q124" s="80">
        <v>100</v>
      </c>
      <c r="R124" s="38">
        <f>Q124*4</f>
        <v>400</v>
      </c>
      <c r="S124" s="39" t="s">
        <v>35</v>
      </c>
      <c r="T124" s="40">
        <v>3</v>
      </c>
      <c r="U124" s="52">
        <f>R124*T124</f>
        <v>1200</v>
      </c>
      <c r="V124" s="40">
        <f>U124*0.2</f>
        <v>240</v>
      </c>
      <c r="W124" s="40">
        <f>U124/4/12*6</f>
        <v>150</v>
      </c>
      <c r="X124" s="41">
        <f>U124+V124+W124</f>
        <v>1590</v>
      </c>
      <c r="Y124" s="42">
        <f>U124*0.02</f>
        <v>24</v>
      </c>
      <c r="Z124" s="42">
        <f>U124*0.01</f>
        <v>12</v>
      </c>
      <c r="AA124" s="42" t="s">
        <v>36</v>
      </c>
    </row>
    <row r="125" spans="1:27" ht="249.95" customHeight="1" x14ac:dyDescent="0.55000000000000004">
      <c r="A125" s="31">
        <v>40</v>
      </c>
      <c r="B125" s="96" t="s">
        <v>149</v>
      </c>
      <c r="C125" s="33" t="s">
        <v>150</v>
      </c>
      <c r="D125" s="53" t="s">
        <v>139</v>
      </c>
      <c r="E125" s="33" t="s">
        <v>37</v>
      </c>
      <c r="F125" s="33" t="s">
        <v>33</v>
      </c>
      <c r="G125" s="33">
        <f>'[1]Lotto 40'!B20</f>
        <v>66.000000000000014</v>
      </c>
      <c r="H125" s="33"/>
      <c r="I125" s="33">
        <f>'[1]valutazione lotto 40'!K19</f>
        <v>11.541230437002808</v>
      </c>
      <c r="J125" s="88">
        <f>G125+I125</f>
        <v>77.541230437002824</v>
      </c>
      <c r="K125" s="79">
        <v>3.33</v>
      </c>
      <c r="L125" s="50">
        <f t="shared" si="19"/>
        <v>39.96</v>
      </c>
      <c r="M125" s="50">
        <f t="shared" si="20"/>
        <v>1160.04</v>
      </c>
      <c r="N125" s="79" t="s">
        <v>34</v>
      </c>
      <c r="O125" s="79" t="s">
        <v>15</v>
      </c>
      <c r="P125" s="37" t="s">
        <v>16</v>
      </c>
      <c r="Q125" s="80"/>
      <c r="R125" s="38"/>
      <c r="S125" s="39"/>
      <c r="T125" s="40"/>
      <c r="U125" s="40">
        <v>1200</v>
      </c>
      <c r="V125" s="40"/>
      <c r="W125" s="40"/>
      <c r="X125" s="41"/>
      <c r="Y125" s="42"/>
      <c r="Z125" s="42"/>
      <c r="AA125" s="42"/>
    </row>
    <row r="126" spans="1:27" ht="249.95" customHeight="1" x14ac:dyDescent="0.55000000000000004">
      <c r="A126" s="12">
        <v>41</v>
      </c>
      <c r="B126" s="13" t="s">
        <v>151</v>
      </c>
      <c r="C126" s="14" t="s">
        <v>152</v>
      </c>
      <c r="D126" s="14" t="s">
        <v>139</v>
      </c>
      <c r="E126" s="14" t="s">
        <v>80</v>
      </c>
      <c r="F126" s="14" t="s">
        <v>33</v>
      </c>
      <c r="G126" s="14">
        <f>'[1]Lotto 41'!B23</f>
        <v>80</v>
      </c>
      <c r="H126" s="14"/>
      <c r="I126" s="14">
        <f>'[1]valutazione lotto 41'!K18</f>
        <v>12.060453783110546</v>
      </c>
      <c r="J126" s="77">
        <f t="shared" ref="J126:J137" si="21">G126+I126</f>
        <v>92.060453783110546</v>
      </c>
      <c r="K126" s="74">
        <v>5</v>
      </c>
      <c r="L126" s="16">
        <f t="shared" si="19"/>
        <v>80</v>
      </c>
      <c r="M126" s="16">
        <f t="shared" si="20"/>
        <v>1520</v>
      </c>
      <c r="N126" s="74" t="s">
        <v>34</v>
      </c>
      <c r="O126" s="74" t="s">
        <v>104</v>
      </c>
      <c r="P126" s="17" t="s">
        <v>16</v>
      </c>
      <c r="Q126" s="75">
        <v>100</v>
      </c>
      <c r="R126" s="18">
        <f>Q126*4</f>
        <v>400</v>
      </c>
      <c r="S126" s="19" t="s">
        <v>35</v>
      </c>
      <c r="T126" s="20">
        <v>4</v>
      </c>
      <c r="U126" s="20">
        <f>R126*T126</f>
        <v>1600</v>
      </c>
      <c r="V126" s="20">
        <f>U126*0.2</f>
        <v>320</v>
      </c>
      <c r="W126" s="20">
        <f>U126/4/12*6</f>
        <v>200</v>
      </c>
      <c r="X126" s="21">
        <f>U126+V126+W126</f>
        <v>2120</v>
      </c>
      <c r="Y126" s="21">
        <f>U126*0.02</f>
        <v>32</v>
      </c>
      <c r="Z126" s="21">
        <f>U126*0.01</f>
        <v>16</v>
      </c>
      <c r="AA126" s="21" t="s">
        <v>36</v>
      </c>
    </row>
    <row r="127" spans="1:27" ht="249.95" customHeight="1" x14ac:dyDescent="0.55000000000000004">
      <c r="A127" s="12">
        <v>41</v>
      </c>
      <c r="B127" s="13" t="s">
        <v>151</v>
      </c>
      <c r="C127" s="14" t="s">
        <v>152</v>
      </c>
      <c r="D127" s="14" t="s">
        <v>139</v>
      </c>
      <c r="E127" s="14" t="s">
        <v>41</v>
      </c>
      <c r="F127" s="14" t="s">
        <v>33</v>
      </c>
      <c r="G127" s="14">
        <f>'[1]Lotto 41'!B24</f>
        <v>80</v>
      </c>
      <c r="H127" s="14"/>
      <c r="I127" s="14">
        <f>'[1]valutazione lotto 41'!K19</f>
        <v>19.069251784911849</v>
      </c>
      <c r="J127" s="77">
        <f t="shared" si="21"/>
        <v>99.069251784911842</v>
      </c>
      <c r="K127" s="74">
        <v>12.5</v>
      </c>
      <c r="L127" s="16">
        <f t="shared" si="19"/>
        <v>200</v>
      </c>
      <c r="M127" s="16">
        <f t="shared" si="20"/>
        <v>1400</v>
      </c>
      <c r="N127" s="74" t="s">
        <v>14</v>
      </c>
      <c r="O127" s="74"/>
      <c r="P127" s="45" t="s">
        <v>44</v>
      </c>
      <c r="Q127" s="75"/>
      <c r="R127" s="18"/>
      <c r="S127" s="19"/>
      <c r="T127" s="20"/>
      <c r="U127" s="46">
        <v>1600</v>
      </c>
      <c r="V127" s="20"/>
      <c r="W127" s="20"/>
      <c r="X127" s="21"/>
      <c r="Y127" s="21"/>
      <c r="Z127" s="21"/>
      <c r="AA127" s="21"/>
    </row>
    <row r="128" spans="1:27" ht="249.95" customHeight="1" x14ac:dyDescent="0.55000000000000004">
      <c r="A128" s="12">
        <v>41</v>
      </c>
      <c r="B128" s="13" t="s">
        <v>151</v>
      </c>
      <c r="C128" s="14" t="s">
        <v>152</v>
      </c>
      <c r="D128" s="14" t="s">
        <v>139</v>
      </c>
      <c r="E128" s="14" t="s">
        <v>37</v>
      </c>
      <c r="F128" s="14" t="s">
        <v>33</v>
      </c>
      <c r="G128" s="14">
        <f>'[1]Lotto 41'!B25</f>
        <v>80</v>
      </c>
      <c r="H128" s="14"/>
      <c r="I128" s="14">
        <f>'[1]valutazione lotto 41'!K20</f>
        <v>20</v>
      </c>
      <c r="J128" s="77">
        <f t="shared" si="21"/>
        <v>100</v>
      </c>
      <c r="K128" s="74">
        <v>13.75</v>
      </c>
      <c r="L128" s="16">
        <f t="shared" si="19"/>
        <v>220</v>
      </c>
      <c r="M128" s="16">
        <f t="shared" si="20"/>
        <v>1380</v>
      </c>
      <c r="N128" s="76" t="s">
        <v>14</v>
      </c>
      <c r="O128" s="76"/>
      <c r="P128" s="45" t="s">
        <v>44</v>
      </c>
      <c r="Q128" s="75"/>
      <c r="R128" s="18"/>
      <c r="S128" s="19"/>
      <c r="T128" s="20"/>
      <c r="U128" s="46">
        <v>1600</v>
      </c>
      <c r="V128" s="20"/>
      <c r="W128" s="20"/>
      <c r="X128" s="21"/>
      <c r="Y128" s="21"/>
      <c r="Z128" s="21"/>
      <c r="AA128" s="21"/>
    </row>
    <row r="129" spans="1:27" ht="249.95" customHeight="1" x14ac:dyDescent="0.55000000000000004">
      <c r="A129" s="31">
        <v>42</v>
      </c>
      <c r="B129" s="96" t="s">
        <v>153</v>
      </c>
      <c r="C129" s="33" t="s">
        <v>154</v>
      </c>
      <c r="D129" s="53" t="s">
        <v>139</v>
      </c>
      <c r="E129" s="33" t="s">
        <v>80</v>
      </c>
      <c r="F129" s="33" t="s">
        <v>33</v>
      </c>
      <c r="G129" s="33">
        <f>'[1]Lotto 42'!B23</f>
        <v>64.444444444444429</v>
      </c>
      <c r="H129" s="33"/>
      <c r="I129" s="33">
        <f>'[1]valutazione lotto 42'!K18</f>
        <v>17.320508075688771</v>
      </c>
      <c r="J129" s="91">
        <f t="shared" si="21"/>
        <v>81.764952520133193</v>
      </c>
      <c r="K129" s="78">
        <v>12</v>
      </c>
      <c r="L129" s="50">
        <f t="shared" si="19"/>
        <v>360</v>
      </c>
      <c r="M129" s="50">
        <f t="shared" si="20"/>
        <v>2640</v>
      </c>
      <c r="N129" s="79" t="s">
        <v>14</v>
      </c>
      <c r="O129" s="79"/>
      <c r="P129" s="49" t="s">
        <v>44</v>
      </c>
      <c r="Q129" s="80">
        <v>150</v>
      </c>
      <c r="R129" s="38">
        <f>Q129*4</f>
        <v>600</v>
      </c>
      <c r="S129" s="39" t="s">
        <v>35</v>
      </c>
      <c r="T129" s="40">
        <v>5</v>
      </c>
      <c r="U129" s="52">
        <f>R129*T129</f>
        <v>3000</v>
      </c>
      <c r="V129" s="40">
        <f>U129*0.2</f>
        <v>600</v>
      </c>
      <c r="W129" s="40">
        <f>U129/4/12*6</f>
        <v>375</v>
      </c>
      <c r="X129" s="41">
        <f>U129+V129+W129</f>
        <v>3975</v>
      </c>
      <c r="Y129" s="42">
        <f>U129*0.02</f>
        <v>60</v>
      </c>
      <c r="Z129" s="42">
        <f>U129*0.01</f>
        <v>30</v>
      </c>
      <c r="AA129" s="42" t="s">
        <v>36</v>
      </c>
    </row>
    <row r="130" spans="1:27" ht="249.95" customHeight="1" x14ac:dyDescent="0.55000000000000004">
      <c r="A130" s="31">
        <v>42</v>
      </c>
      <c r="B130" s="96" t="s">
        <v>153</v>
      </c>
      <c r="C130" s="33" t="s">
        <v>154</v>
      </c>
      <c r="D130" s="53" t="s">
        <v>139</v>
      </c>
      <c r="E130" s="33" t="s">
        <v>41</v>
      </c>
      <c r="F130" s="33" t="s">
        <v>33</v>
      </c>
      <c r="G130" s="33">
        <f>'[1]Lotto 42'!B24</f>
        <v>64.444444444444429</v>
      </c>
      <c r="H130" s="33"/>
      <c r="I130" s="33">
        <f>'[1]valutazione lotto 42'!K19</f>
        <v>20</v>
      </c>
      <c r="J130" s="91">
        <f t="shared" si="21"/>
        <v>84.444444444444429</v>
      </c>
      <c r="K130" s="78">
        <v>16</v>
      </c>
      <c r="L130" s="50">
        <f t="shared" si="19"/>
        <v>480</v>
      </c>
      <c r="M130" s="50">
        <f t="shared" si="20"/>
        <v>2520</v>
      </c>
      <c r="N130" s="79" t="s">
        <v>14</v>
      </c>
      <c r="O130" s="79"/>
      <c r="P130" s="49" t="s">
        <v>44</v>
      </c>
      <c r="Q130" s="80"/>
      <c r="R130" s="38"/>
      <c r="S130" s="39"/>
      <c r="T130" s="40"/>
      <c r="U130" s="52">
        <v>3000</v>
      </c>
      <c r="V130" s="40"/>
      <c r="W130" s="40"/>
      <c r="X130" s="41"/>
      <c r="Y130" s="42"/>
      <c r="Z130" s="42"/>
      <c r="AA130" s="42"/>
    </row>
    <row r="131" spans="1:27" ht="249.95" customHeight="1" x14ac:dyDescent="0.55000000000000004">
      <c r="A131" s="31">
        <v>42</v>
      </c>
      <c r="B131" s="96" t="s">
        <v>153</v>
      </c>
      <c r="C131" s="33" t="s">
        <v>154</v>
      </c>
      <c r="D131" s="53" t="s">
        <v>139</v>
      </c>
      <c r="E131" s="33" t="s">
        <v>37</v>
      </c>
      <c r="F131" s="33" t="s">
        <v>33</v>
      </c>
      <c r="G131" s="33">
        <f>'[1]Lotto 42'!B25</f>
        <v>80</v>
      </c>
      <c r="H131" s="33"/>
      <c r="I131" s="33">
        <f>'[1]valutazione lotto 42'!K20</f>
        <v>15.811388300841898</v>
      </c>
      <c r="J131" s="91">
        <f t="shared" si="21"/>
        <v>95.811388300841898</v>
      </c>
      <c r="K131" s="78">
        <v>10</v>
      </c>
      <c r="L131" s="50">
        <f t="shared" si="19"/>
        <v>300</v>
      </c>
      <c r="M131" s="50">
        <f t="shared" si="20"/>
        <v>2700</v>
      </c>
      <c r="N131" s="81" t="s">
        <v>34</v>
      </c>
      <c r="O131" s="81" t="s">
        <v>15</v>
      </c>
      <c r="P131" s="37" t="s">
        <v>16</v>
      </c>
      <c r="Q131" s="80"/>
      <c r="R131" s="38"/>
      <c r="S131" s="39"/>
      <c r="T131" s="40"/>
      <c r="U131" s="40">
        <v>3000</v>
      </c>
      <c r="V131" s="40"/>
      <c r="W131" s="40"/>
      <c r="X131" s="41"/>
      <c r="Y131" s="42"/>
      <c r="Z131" s="42"/>
      <c r="AA131" s="42"/>
    </row>
    <row r="132" spans="1:27" ht="249.95" customHeight="1" x14ac:dyDescent="0.55000000000000004">
      <c r="A132" s="12">
        <v>43</v>
      </c>
      <c r="B132" s="13" t="s">
        <v>155</v>
      </c>
      <c r="C132" s="14" t="s">
        <v>156</v>
      </c>
      <c r="D132" s="14" t="s">
        <v>139</v>
      </c>
      <c r="E132" s="14" t="s">
        <v>79</v>
      </c>
      <c r="F132" s="14" t="s">
        <v>33</v>
      </c>
      <c r="G132" s="14">
        <f>'[1]Lotto 43'!C28</f>
        <v>80</v>
      </c>
      <c r="H132" s="14"/>
      <c r="I132" s="14">
        <f>'[1]valutazione lotto 43'!K18</f>
        <v>9.1287092917527684</v>
      </c>
      <c r="J132" s="77">
        <f t="shared" si="21"/>
        <v>89.12870929175277</v>
      </c>
      <c r="K132" s="74">
        <v>10</v>
      </c>
      <c r="L132" s="16">
        <f t="shared" si="19"/>
        <v>120</v>
      </c>
      <c r="M132" s="16">
        <f t="shared" si="20"/>
        <v>1080</v>
      </c>
      <c r="N132" s="76" t="s">
        <v>34</v>
      </c>
      <c r="O132" s="76" t="s">
        <v>15</v>
      </c>
      <c r="P132" s="17" t="s">
        <v>16</v>
      </c>
      <c r="Q132" s="75">
        <v>30</v>
      </c>
      <c r="R132" s="18">
        <f>Q132*4</f>
        <v>120</v>
      </c>
      <c r="S132" s="19" t="s">
        <v>35</v>
      </c>
      <c r="T132" s="20">
        <v>10</v>
      </c>
      <c r="U132" s="20">
        <f>R132*T132</f>
        <v>1200</v>
      </c>
      <c r="V132" s="20">
        <f>U132*0.2</f>
        <v>240</v>
      </c>
      <c r="W132" s="20">
        <f>U132/4/12*6</f>
        <v>150</v>
      </c>
      <c r="X132" s="21">
        <f>U132+V132+W132</f>
        <v>1590</v>
      </c>
      <c r="Y132" s="21">
        <f>U132*0.02</f>
        <v>24</v>
      </c>
      <c r="Z132" s="21">
        <f>U132*0.01</f>
        <v>12</v>
      </c>
      <c r="AA132" s="21" t="s">
        <v>36</v>
      </c>
    </row>
    <row r="133" spans="1:27" ht="249.95" customHeight="1" x14ac:dyDescent="0.55000000000000004">
      <c r="A133" s="12">
        <v>43</v>
      </c>
      <c r="B133" s="13" t="s">
        <v>155</v>
      </c>
      <c r="C133" s="14" t="s">
        <v>156</v>
      </c>
      <c r="D133" s="14" t="s">
        <v>139</v>
      </c>
      <c r="E133" s="14" t="s">
        <v>134</v>
      </c>
      <c r="F133" s="14" t="s">
        <v>33</v>
      </c>
      <c r="G133" s="14">
        <f>'[1]Lotto 43'!C29</f>
        <v>64.444444444444429</v>
      </c>
      <c r="H133" s="14"/>
      <c r="I133" s="14">
        <f>'[1]valutazione lotto 43'!K19</f>
        <v>12.24744871391589</v>
      </c>
      <c r="J133" s="77">
        <f t="shared" si="21"/>
        <v>76.691893158360315</v>
      </c>
      <c r="K133" s="74">
        <v>18</v>
      </c>
      <c r="L133" s="16">
        <f t="shared" si="19"/>
        <v>216</v>
      </c>
      <c r="M133" s="16">
        <f t="shared" si="20"/>
        <v>984</v>
      </c>
      <c r="N133" s="74" t="s">
        <v>34</v>
      </c>
      <c r="O133" s="74" t="s">
        <v>15</v>
      </c>
      <c r="P133" s="17" t="s">
        <v>16</v>
      </c>
      <c r="Q133" s="75"/>
      <c r="R133" s="18"/>
      <c r="S133" s="19"/>
      <c r="T133" s="20"/>
      <c r="U133" s="20">
        <v>1200</v>
      </c>
      <c r="V133" s="20"/>
      <c r="W133" s="20"/>
      <c r="X133" s="21"/>
      <c r="Y133" s="21"/>
      <c r="Z133" s="21"/>
      <c r="AA133" s="21"/>
    </row>
    <row r="134" spans="1:27" ht="249.95" customHeight="1" x14ac:dyDescent="0.55000000000000004">
      <c r="A134" s="12">
        <v>43</v>
      </c>
      <c r="B134" s="13" t="s">
        <v>155</v>
      </c>
      <c r="C134" s="14" t="s">
        <v>156</v>
      </c>
      <c r="D134" s="14" t="s">
        <v>139</v>
      </c>
      <c r="E134" s="14" t="s">
        <v>41</v>
      </c>
      <c r="F134" s="14" t="s">
        <v>33</v>
      </c>
      <c r="G134" s="14">
        <f>'[1]Lotto 43'!C30</f>
        <v>64.444444444444429</v>
      </c>
      <c r="H134" s="14"/>
      <c r="I134" s="14">
        <f>'[1]valutazione lotto 43'!K20</f>
        <v>20</v>
      </c>
      <c r="J134" s="77">
        <f t="shared" si="21"/>
        <v>84.444444444444429</v>
      </c>
      <c r="K134" s="74">
        <v>48</v>
      </c>
      <c r="L134" s="16">
        <f t="shared" si="19"/>
        <v>576</v>
      </c>
      <c r="M134" s="16">
        <f t="shared" si="20"/>
        <v>624</v>
      </c>
      <c r="N134" s="74" t="s">
        <v>112</v>
      </c>
      <c r="O134" s="74"/>
      <c r="P134" s="45" t="s">
        <v>44</v>
      </c>
      <c r="Q134" s="75"/>
      <c r="R134" s="18"/>
      <c r="S134" s="19"/>
      <c r="T134" s="20"/>
      <c r="U134" s="46">
        <v>1200</v>
      </c>
      <c r="V134" s="20"/>
      <c r="W134" s="20"/>
      <c r="X134" s="21"/>
      <c r="Y134" s="21"/>
      <c r="Z134" s="21"/>
      <c r="AA134" s="21"/>
    </row>
    <row r="135" spans="1:27" ht="249.95" customHeight="1" x14ac:dyDescent="0.55000000000000004">
      <c r="A135" s="12">
        <v>43</v>
      </c>
      <c r="B135" s="13" t="s">
        <v>155</v>
      </c>
      <c r="C135" s="14" t="s">
        <v>156</v>
      </c>
      <c r="D135" s="14" t="s">
        <v>139</v>
      </c>
      <c r="E135" s="14" t="s">
        <v>37</v>
      </c>
      <c r="F135" s="14" t="s">
        <v>33</v>
      </c>
      <c r="G135" s="14">
        <f>'[1]Lotto 43'!C31</f>
        <v>64.444444444444429</v>
      </c>
      <c r="H135" s="14"/>
      <c r="I135" s="14">
        <f>'[1]valutazione lotto 43'!K21</f>
        <v>12.909944487358056</v>
      </c>
      <c r="J135" s="77">
        <f t="shared" si="21"/>
        <v>77.35438893180249</v>
      </c>
      <c r="K135" s="74">
        <v>20</v>
      </c>
      <c r="L135" s="16">
        <f t="shared" si="19"/>
        <v>240</v>
      </c>
      <c r="M135" s="16">
        <f t="shared" si="20"/>
        <v>960</v>
      </c>
      <c r="N135" s="74" t="s">
        <v>34</v>
      </c>
      <c r="O135" s="74" t="s">
        <v>15</v>
      </c>
      <c r="P135" s="17" t="s">
        <v>16</v>
      </c>
      <c r="Q135" s="75"/>
      <c r="R135" s="18"/>
      <c r="S135" s="19"/>
      <c r="T135" s="20"/>
      <c r="U135" s="20">
        <v>1200</v>
      </c>
      <c r="V135" s="20"/>
      <c r="W135" s="20"/>
      <c r="X135" s="21"/>
      <c r="Y135" s="21"/>
      <c r="Z135" s="21"/>
      <c r="AA135" s="21"/>
    </row>
    <row r="136" spans="1:27" ht="249.95" customHeight="1" x14ac:dyDescent="0.55000000000000004">
      <c r="A136" s="31">
        <v>44</v>
      </c>
      <c r="B136" s="96" t="s">
        <v>157</v>
      </c>
      <c r="C136" s="33" t="s">
        <v>158</v>
      </c>
      <c r="D136" s="53" t="s">
        <v>139</v>
      </c>
      <c r="E136" s="33" t="s">
        <v>105</v>
      </c>
      <c r="F136" s="33" t="s">
        <v>33</v>
      </c>
      <c r="G136" s="33">
        <f>'[1]Lotto 44'!B19</f>
        <v>72.222222222222229</v>
      </c>
      <c r="H136" s="33"/>
      <c r="I136" s="53">
        <f>'[1]valutazione lotto 44'!K18</f>
        <v>10.2469507659596</v>
      </c>
      <c r="J136" s="91">
        <f t="shared" si="21"/>
        <v>82.469172988181825</v>
      </c>
      <c r="K136" s="78">
        <v>10.5</v>
      </c>
      <c r="L136" s="50">
        <f t="shared" si="19"/>
        <v>5040</v>
      </c>
      <c r="M136" s="50">
        <f t="shared" si="20"/>
        <v>42960</v>
      </c>
      <c r="N136" s="79" t="s">
        <v>34</v>
      </c>
      <c r="O136" s="79" t="s">
        <v>15</v>
      </c>
      <c r="P136" s="37" t="s">
        <v>16</v>
      </c>
      <c r="Q136" s="80">
        <v>6</v>
      </c>
      <c r="R136" s="38">
        <f>Q136*4</f>
        <v>24</v>
      </c>
      <c r="S136" s="39" t="s">
        <v>35</v>
      </c>
      <c r="T136" s="40">
        <v>2000</v>
      </c>
      <c r="U136" s="40">
        <f>R136*T136</f>
        <v>48000</v>
      </c>
      <c r="V136" s="40">
        <f>U136*0.2</f>
        <v>9600</v>
      </c>
      <c r="W136" s="40">
        <f>U136/4/12*6</f>
        <v>6000</v>
      </c>
      <c r="X136" s="41">
        <f>U136+V136+W136</f>
        <v>63600</v>
      </c>
      <c r="Y136" s="42">
        <f>U136*0.02</f>
        <v>960</v>
      </c>
      <c r="Z136" s="42">
        <f>U136*0.01</f>
        <v>480</v>
      </c>
      <c r="AA136" s="42" t="s">
        <v>36</v>
      </c>
    </row>
    <row r="137" spans="1:27" ht="249.95" customHeight="1" x14ac:dyDescent="0.55000000000000004">
      <c r="A137" s="31">
        <v>44</v>
      </c>
      <c r="B137" s="96" t="s">
        <v>157</v>
      </c>
      <c r="C137" s="33" t="s">
        <v>158</v>
      </c>
      <c r="D137" s="53" t="s">
        <v>139</v>
      </c>
      <c r="E137" s="33" t="s">
        <v>45</v>
      </c>
      <c r="F137" s="33" t="s">
        <v>33</v>
      </c>
      <c r="G137" s="33">
        <f>'[1]Lotto 44'!B20</f>
        <v>80</v>
      </c>
      <c r="H137" s="33"/>
      <c r="I137" s="53">
        <f>'[1]valutazione lotto 44'!K19</f>
        <v>20</v>
      </c>
      <c r="J137" s="91">
        <f t="shared" si="21"/>
        <v>100</v>
      </c>
      <c r="K137" s="78">
        <v>40</v>
      </c>
      <c r="L137" s="50">
        <f t="shared" si="19"/>
        <v>19200</v>
      </c>
      <c r="M137" s="50">
        <f t="shared" si="20"/>
        <v>28800</v>
      </c>
      <c r="N137" s="81" t="s">
        <v>14</v>
      </c>
      <c r="O137" s="81"/>
      <c r="P137" s="49" t="s">
        <v>44</v>
      </c>
      <c r="Q137" s="80"/>
      <c r="R137" s="38"/>
      <c r="S137" s="39"/>
      <c r="T137" s="40"/>
      <c r="U137" s="52">
        <v>48000</v>
      </c>
      <c r="V137" s="40"/>
      <c r="W137" s="40"/>
      <c r="X137" s="41"/>
      <c r="Y137" s="42"/>
      <c r="Z137" s="42"/>
      <c r="AA137" s="42"/>
    </row>
    <row r="138" spans="1:27" ht="249.95" customHeight="1" x14ac:dyDescent="0.55000000000000004">
      <c r="A138" s="12">
        <v>45</v>
      </c>
      <c r="B138" s="13" t="s">
        <v>159</v>
      </c>
      <c r="C138" s="14" t="s">
        <v>160</v>
      </c>
      <c r="D138" s="14" t="s">
        <v>139</v>
      </c>
      <c r="E138" s="14" t="s">
        <v>161</v>
      </c>
      <c r="F138" s="14" t="s">
        <v>33</v>
      </c>
      <c r="G138" s="14">
        <f>'[1]Lotto 45'!B19</f>
        <v>80</v>
      </c>
      <c r="H138" s="14"/>
      <c r="I138" s="14">
        <f>'[1]valutazione lotto 45'!K18</f>
        <v>20</v>
      </c>
      <c r="J138" s="77">
        <v>100</v>
      </c>
      <c r="K138" s="74">
        <v>50</v>
      </c>
      <c r="L138" s="16">
        <f t="shared" si="19"/>
        <v>300</v>
      </c>
      <c r="M138" s="16">
        <f t="shared" si="20"/>
        <v>300</v>
      </c>
      <c r="N138" s="76" t="s">
        <v>14</v>
      </c>
      <c r="O138" s="76"/>
      <c r="P138" s="45" t="s">
        <v>44</v>
      </c>
      <c r="Q138" s="75">
        <v>50</v>
      </c>
      <c r="R138" s="18">
        <f>Q138*4</f>
        <v>200</v>
      </c>
      <c r="S138" s="19" t="s">
        <v>35</v>
      </c>
      <c r="T138" s="20">
        <v>3</v>
      </c>
      <c r="U138" s="46">
        <f>R138*T138</f>
        <v>600</v>
      </c>
      <c r="V138" s="20">
        <f>U138*0.2</f>
        <v>120</v>
      </c>
      <c r="W138" s="20">
        <f>U138/4/12*6</f>
        <v>75</v>
      </c>
      <c r="X138" s="21">
        <f>U138+V138+W138</f>
        <v>795</v>
      </c>
      <c r="Y138" s="21">
        <f>U138*0.02</f>
        <v>12</v>
      </c>
      <c r="Z138" s="21">
        <f>U138*0.01</f>
        <v>6</v>
      </c>
      <c r="AA138" s="21" t="s">
        <v>36</v>
      </c>
    </row>
    <row r="139" spans="1:27" ht="249.95" customHeight="1" x14ac:dyDescent="0.55000000000000004">
      <c r="A139" s="12">
        <v>45</v>
      </c>
      <c r="B139" s="13" t="s">
        <v>159</v>
      </c>
      <c r="C139" s="14" t="s">
        <v>160</v>
      </c>
      <c r="D139" s="14" t="s">
        <v>139</v>
      </c>
      <c r="E139" s="14" t="s">
        <v>41</v>
      </c>
      <c r="F139" s="14" t="s">
        <v>58</v>
      </c>
      <c r="G139" s="14">
        <f>'[1]Lotto 45'!B20</f>
        <v>45</v>
      </c>
      <c r="H139" s="14" t="s">
        <v>59</v>
      </c>
      <c r="I139" s="14" t="s">
        <v>60</v>
      </c>
      <c r="J139" s="17" t="s">
        <v>60</v>
      </c>
      <c r="K139" s="14" t="s">
        <v>60</v>
      </c>
      <c r="L139" s="14" t="s">
        <v>60</v>
      </c>
      <c r="M139" s="14" t="s">
        <v>60</v>
      </c>
      <c r="N139" s="14" t="s">
        <v>60</v>
      </c>
      <c r="O139" s="74"/>
      <c r="P139" s="77"/>
      <c r="Q139" s="75"/>
      <c r="R139" s="18"/>
      <c r="S139" s="19"/>
      <c r="T139" s="20"/>
      <c r="U139" s="20"/>
      <c r="V139" s="20"/>
      <c r="W139" s="20"/>
      <c r="X139" s="21"/>
      <c r="Y139" s="21"/>
      <c r="Z139" s="21"/>
      <c r="AA139" s="21"/>
    </row>
    <row r="140" spans="1:27" ht="249.95" customHeight="1" x14ac:dyDescent="0.55000000000000004">
      <c r="A140" s="31">
        <v>46</v>
      </c>
      <c r="B140" s="32" t="s">
        <v>162</v>
      </c>
      <c r="C140" s="33" t="s">
        <v>163</v>
      </c>
      <c r="D140" s="53" t="s">
        <v>139</v>
      </c>
      <c r="E140" s="33" t="s">
        <v>80</v>
      </c>
      <c r="F140" s="33" t="s">
        <v>58</v>
      </c>
      <c r="G140" s="33">
        <f>'[1]Lotto 46'!B23</f>
        <v>48.888888888888893</v>
      </c>
      <c r="H140" s="33" t="s">
        <v>59</v>
      </c>
      <c r="I140" s="33" t="s">
        <v>60</v>
      </c>
      <c r="J140" s="35" t="s">
        <v>60</v>
      </c>
      <c r="K140" s="33" t="s">
        <v>60</v>
      </c>
      <c r="L140" s="33" t="s">
        <v>60</v>
      </c>
      <c r="M140" s="33" t="s">
        <v>60</v>
      </c>
      <c r="N140" s="33" t="s">
        <v>60</v>
      </c>
      <c r="O140" s="79"/>
      <c r="P140" s="91"/>
      <c r="Q140" s="80">
        <v>220</v>
      </c>
      <c r="R140" s="38">
        <f>Q140*4</f>
        <v>880</v>
      </c>
      <c r="S140" s="39" t="s">
        <v>35</v>
      </c>
      <c r="T140" s="40">
        <v>22</v>
      </c>
      <c r="U140" s="40">
        <f>R140*T140</f>
        <v>19360</v>
      </c>
      <c r="V140" s="40">
        <f>U140*0.2</f>
        <v>3872</v>
      </c>
      <c r="W140" s="40">
        <f>U140/4/12*6</f>
        <v>2420</v>
      </c>
      <c r="X140" s="41">
        <f>U140+V140+W140</f>
        <v>25652</v>
      </c>
      <c r="Y140" s="42">
        <f>U140*0.02</f>
        <v>387.2</v>
      </c>
      <c r="Z140" s="42">
        <f>U140*0.01</f>
        <v>193.6</v>
      </c>
      <c r="AA140" s="42" t="s">
        <v>36</v>
      </c>
    </row>
    <row r="141" spans="1:27" ht="249.95" customHeight="1" x14ac:dyDescent="0.55000000000000004">
      <c r="A141" s="31">
        <v>46</v>
      </c>
      <c r="B141" s="32" t="s">
        <v>162</v>
      </c>
      <c r="C141" s="33" t="s">
        <v>163</v>
      </c>
      <c r="D141" s="53" t="s">
        <v>139</v>
      </c>
      <c r="E141" s="33" t="s">
        <v>37</v>
      </c>
      <c r="F141" s="33" t="s">
        <v>33</v>
      </c>
      <c r="G141" s="33">
        <f>'[1]Lotto 46'!B24</f>
        <v>80</v>
      </c>
      <c r="H141" s="33"/>
      <c r="I141" s="33">
        <f>'[1]valutazione lotto 46'!K19</f>
        <v>20</v>
      </c>
      <c r="J141" s="88">
        <v>100</v>
      </c>
      <c r="K141" s="79">
        <v>45.45</v>
      </c>
      <c r="L141" s="50">
        <f>K141*U141/100</f>
        <v>8799.1200000000008</v>
      </c>
      <c r="M141" s="50">
        <f>U141-L141</f>
        <v>10560.88</v>
      </c>
      <c r="N141" s="81" t="s">
        <v>14</v>
      </c>
      <c r="O141" s="81"/>
      <c r="P141" s="49" t="s">
        <v>44</v>
      </c>
      <c r="Q141" s="80"/>
      <c r="R141" s="38"/>
      <c r="S141" s="39"/>
      <c r="T141" s="40"/>
      <c r="U141" s="52">
        <v>19360</v>
      </c>
      <c r="V141" s="40"/>
      <c r="W141" s="40"/>
      <c r="X141" s="41"/>
      <c r="Y141" s="42"/>
      <c r="Z141" s="42"/>
      <c r="AA141" s="42"/>
    </row>
    <row r="142" spans="1:27" ht="249.95" customHeight="1" x14ac:dyDescent="0.55000000000000004">
      <c r="A142" s="31">
        <v>46</v>
      </c>
      <c r="B142" s="32" t="s">
        <v>162</v>
      </c>
      <c r="C142" s="33" t="s">
        <v>163</v>
      </c>
      <c r="D142" s="53" t="s">
        <v>139</v>
      </c>
      <c r="E142" s="33" t="s">
        <v>67</v>
      </c>
      <c r="F142" s="33" t="s">
        <v>58</v>
      </c>
      <c r="G142" s="33">
        <f>'[1]Lotto 46'!B25</f>
        <v>48.888888888888893</v>
      </c>
      <c r="H142" s="33" t="s">
        <v>59</v>
      </c>
      <c r="I142" s="33" t="s">
        <v>60</v>
      </c>
      <c r="J142" s="35" t="s">
        <v>60</v>
      </c>
      <c r="K142" s="33" t="s">
        <v>60</v>
      </c>
      <c r="L142" s="33" t="s">
        <v>60</v>
      </c>
      <c r="M142" s="33" t="s">
        <v>60</v>
      </c>
      <c r="N142" s="33" t="s">
        <v>60</v>
      </c>
      <c r="O142" s="79"/>
      <c r="P142" s="91"/>
      <c r="Q142" s="80"/>
      <c r="R142" s="38"/>
      <c r="S142" s="39"/>
      <c r="T142" s="40"/>
      <c r="U142" s="40"/>
      <c r="V142" s="40"/>
      <c r="W142" s="40"/>
      <c r="X142" s="41"/>
      <c r="Y142" s="42"/>
      <c r="Z142" s="42"/>
      <c r="AA142" s="42"/>
    </row>
    <row r="143" spans="1:27" ht="249.95" customHeight="1" x14ac:dyDescent="0.55000000000000004">
      <c r="A143" s="12">
        <v>47</v>
      </c>
      <c r="B143" s="13" t="s">
        <v>164</v>
      </c>
      <c r="C143" s="14" t="s">
        <v>165</v>
      </c>
      <c r="D143" s="14" t="s">
        <v>139</v>
      </c>
      <c r="E143" s="14" t="s">
        <v>166</v>
      </c>
      <c r="F143" s="14" t="s">
        <v>33</v>
      </c>
      <c r="G143" s="14">
        <f>'[1]Lotto 47'!B23</f>
        <v>66.000000000000014</v>
      </c>
      <c r="H143" s="14"/>
      <c r="I143" s="14">
        <f>'[1]valutazione lotto 47'!K18</f>
        <v>9.4276189995141397</v>
      </c>
      <c r="J143" s="77">
        <f>G143+I143</f>
        <v>75.427618999514152</v>
      </c>
      <c r="K143" s="74">
        <v>11.11</v>
      </c>
      <c r="L143" s="16">
        <f>K143*U143/100</f>
        <v>239.976</v>
      </c>
      <c r="M143" s="16">
        <f>U143-L143</f>
        <v>1920.0239999999999</v>
      </c>
      <c r="N143" s="74" t="s">
        <v>34</v>
      </c>
      <c r="O143" s="74" t="s">
        <v>15</v>
      </c>
      <c r="P143" s="17" t="s">
        <v>16</v>
      </c>
      <c r="Q143" s="75">
        <v>100</v>
      </c>
      <c r="R143" s="18">
        <f>Q143*4</f>
        <v>400</v>
      </c>
      <c r="S143" s="19" t="s">
        <v>35</v>
      </c>
      <c r="T143" s="20">
        <v>5.4</v>
      </c>
      <c r="U143" s="20">
        <f>R143*T143</f>
        <v>2160</v>
      </c>
      <c r="V143" s="20">
        <f>U143*0.2</f>
        <v>432</v>
      </c>
      <c r="W143" s="20">
        <f>U143/4/12*6</f>
        <v>270</v>
      </c>
      <c r="X143" s="21">
        <f>U143+V143+W143</f>
        <v>2862</v>
      </c>
      <c r="Y143" s="21">
        <f>U143*0.02</f>
        <v>43.2</v>
      </c>
      <c r="Z143" s="21">
        <f>U143*0.01</f>
        <v>21.6</v>
      </c>
      <c r="AA143" s="21" t="s">
        <v>36</v>
      </c>
    </row>
    <row r="144" spans="1:27" ht="249.95" customHeight="1" x14ac:dyDescent="0.55000000000000004">
      <c r="A144" s="12">
        <v>47</v>
      </c>
      <c r="B144" s="13" t="s">
        <v>164</v>
      </c>
      <c r="C144" s="14" t="s">
        <v>165</v>
      </c>
      <c r="D144" s="14" t="s">
        <v>139</v>
      </c>
      <c r="E144" s="14" t="s">
        <v>41</v>
      </c>
      <c r="F144" s="14" t="s">
        <v>33</v>
      </c>
      <c r="G144" s="14">
        <f>'[1]Lotto 47'!B24</f>
        <v>80</v>
      </c>
      <c r="H144" s="14"/>
      <c r="I144" s="14">
        <f>'[1]valutazione lotto 47'!K19</f>
        <v>20</v>
      </c>
      <c r="J144" s="77">
        <f>G144+I144</f>
        <v>100</v>
      </c>
      <c r="K144" s="74">
        <v>50</v>
      </c>
      <c r="L144" s="16">
        <f>K144*U144/100</f>
        <v>1080</v>
      </c>
      <c r="M144" s="16">
        <f>U144-L144</f>
        <v>1080</v>
      </c>
      <c r="N144" s="76" t="s">
        <v>14</v>
      </c>
      <c r="O144" s="76"/>
      <c r="P144" s="45" t="s">
        <v>44</v>
      </c>
      <c r="Q144" s="75"/>
      <c r="R144" s="18"/>
      <c r="S144" s="19"/>
      <c r="T144" s="20"/>
      <c r="U144" s="46">
        <v>2160</v>
      </c>
      <c r="V144" s="20"/>
      <c r="W144" s="20"/>
      <c r="X144" s="21"/>
      <c r="Y144" s="21"/>
      <c r="Z144" s="21"/>
      <c r="AA144" s="21"/>
    </row>
    <row r="145" spans="1:27" ht="249.95" customHeight="1" x14ac:dyDescent="0.55000000000000004">
      <c r="A145" s="12">
        <v>47</v>
      </c>
      <c r="B145" s="13" t="s">
        <v>164</v>
      </c>
      <c r="C145" s="14" t="s">
        <v>165</v>
      </c>
      <c r="D145" s="14" t="s">
        <v>139</v>
      </c>
      <c r="E145" s="14" t="s">
        <v>37</v>
      </c>
      <c r="F145" s="14" t="s">
        <v>33</v>
      </c>
      <c r="G145" s="14">
        <f>'[1]Lotto 47'!B25</f>
        <v>66.000000000000014</v>
      </c>
      <c r="H145" s="14"/>
      <c r="I145" s="14">
        <f>'[1]valutazione lotto 47'!K20</f>
        <v>19.245778757951054</v>
      </c>
      <c r="J145" s="77">
        <f>G145+I145</f>
        <v>85.245778757951072</v>
      </c>
      <c r="K145" s="74">
        <v>46.3</v>
      </c>
      <c r="L145" s="16">
        <f>K145*U145/100</f>
        <v>1000.08</v>
      </c>
      <c r="M145" s="16">
        <f>U145-L145</f>
        <v>1159.92</v>
      </c>
      <c r="N145" s="74" t="s">
        <v>14</v>
      </c>
      <c r="O145" s="74"/>
      <c r="P145" s="45" t="s">
        <v>44</v>
      </c>
      <c r="Q145" s="75"/>
      <c r="R145" s="18"/>
      <c r="S145" s="19"/>
      <c r="T145" s="20"/>
      <c r="U145" s="46">
        <v>2160</v>
      </c>
      <c r="V145" s="20"/>
      <c r="W145" s="20"/>
      <c r="X145" s="21"/>
      <c r="Y145" s="21"/>
      <c r="Z145" s="21"/>
      <c r="AA145" s="21"/>
    </row>
    <row r="146" spans="1:27" ht="249.95" customHeight="1" x14ac:dyDescent="0.55000000000000004">
      <c r="A146" s="31">
        <v>48</v>
      </c>
      <c r="B146" s="32" t="s">
        <v>167</v>
      </c>
      <c r="C146" s="33" t="s">
        <v>168</v>
      </c>
      <c r="D146" s="53" t="s">
        <v>139</v>
      </c>
      <c r="E146" s="33" t="s">
        <v>169</v>
      </c>
      <c r="F146" s="33" t="s">
        <v>58</v>
      </c>
      <c r="G146" s="33">
        <f>'[1]Lotto 48'!C36</f>
        <v>45</v>
      </c>
      <c r="H146" s="33" t="s">
        <v>59</v>
      </c>
      <c r="I146" s="33" t="s">
        <v>60</v>
      </c>
      <c r="J146" s="88"/>
      <c r="K146" s="79"/>
      <c r="L146" s="79"/>
      <c r="M146" s="79"/>
      <c r="N146" s="79"/>
      <c r="O146" s="79"/>
      <c r="P146" s="91"/>
      <c r="Q146" s="80">
        <v>200</v>
      </c>
      <c r="R146" s="38">
        <f>Q146*4</f>
        <v>800</v>
      </c>
      <c r="S146" s="39" t="s">
        <v>35</v>
      </c>
      <c r="T146" s="40">
        <v>8</v>
      </c>
      <c r="U146" s="40">
        <f>R146*T146</f>
        <v>6400</v>
      </c>
      <c r="V146" s="40">
        <f>U146*0.2</f>
        <v>1280</v>
      </c>
      <c r="W146" s="40">
        <f>U146/4/12*6</f>
        <v>800</v>
      </c>
      <c r="X146" s="41">
        <f>U146+V146+W146</f>
        <v>8480</v>
      </c>
      <c r="Y146" s="42">
        <f>U146*0.02</f>
        <v>128</v>
      </c>
      <c r="Z146" s="42">
        <f>U146*0.01</f>
        <v>64</v>
      </c>
      <c r="AA146" s="42" t="s">
        <v>36</v>
      </c>
    </row>
    <row r="147" spans="1:27" ht="249.95" customHeight="1" x14ac:dyDescent="0.55000000000000004">
      <c r="A147" s="31">
        <v>48</v>
      </c>
      <c r="B147" s="32" t="s">
        <v>167</v>
      </c>
      <c r="C147" s="33" t="s">
        <v>168</v>
      </c>
      <c r="D147" s="53" t="s">
        <v>139</v>
      </c>
      <c r="E147" s="33" t="s">
        <v>166</v>
      </c>
      <c r="F147" s="33" t="s">
        <v>58</v>
      </c>
      <c r="G147" s="33">
        <f>'[1]Lotto 48'!C37</f>
        <v>45</v>
      </c>
      <c r="H147" s="33" t="s">
        <v>59</v>
      </c>
      <c r="I147" s="33" t="s">
        <v>60</v>
      </c>
      <c r="J147" s="35" t="s">
        <v>60</v>
      </c>
      <c r="K147" s="33" t="s">
        <v>60</v>
      </c>
      <c r="L147" s="33" t="s">
        <v>60</v>
      </c>
      <c r="M147" s="33" t="s">
        <v>60</v>
      </c>
      <c r="N147" s="33" t="s">
        <v>60</v>
      </c>
      <c r="O147" s="79"/>
      <c r="P147" s="91"/>
      <c r="Q147" s="80"/>
      <c r="R147" s="38"/>
      <c r="S147" s="39"/>
      <c r="T147" s="40"/>
      <c r="U147" s="40"/>
      <c r="V147" s="40"/>
      <c r="W147" s="40"/>
      <c r="X147" s="41"/>
      <c r="Y147" s="42"/>
      <c r="Z147" s="42"/>
      <c r="AA147" s="42"/>
    </row>
    <row r="148" spans="1:27" ht="249.95" customHeight="1" x14ac:dyDescent="0.55000000000000004">
      <c r="A148" s="31">
        <v>48</v>
      </c>
      <c r="B148" s="32" t="s">
        <v>167</v>
      </c>
      <c r="C148" s="33" t="s">
        <v>168</v>
      </c>
      <c r="D148" s="53" t="s">
        <v>139</v>
      </c>
      <c r="E148" s="33" t="s">
        <v>80</v>
      </c>
      <c r="F148" s="33" t="s">
        <v>58</v>
      </c>
      <c r="G148" s="33">
        <f>'[1]Lotto 48'!C38</f>
        <v>45</v>
      </c>
      <c r="H148" s="33" t="s">
        <v>59</v>
      </c>
      <c r="I148" s="33" t="s">
        <v>60</v>
      </c>
      <c r="J148" s="35" t="s">
        <v>60</v>
      </c>
      <c r="K148" s="33" t="s">
        <v>60</v>
      </c>
      <c r="L148" s="33" t="s">
        <v>60</v>
      </c>
      <c r="M148" s="33" t="s">
        <v>60</v>
      </c>
      <c r="N148" s="33" t="s">
        <v>60</v>
      </c>
      <c r="O148" s="79"/>
      <c r="P148" s="91"/>
      <c r="Q148" s="80"/>
      <c r="R148" s="38"/>
      <c r="S148" s="39"/>
      <c r="T148" s="40"/>
      <c r="U148" s="40"/>
      <c r="V148" s="40"/>
      <c r="W148" s="40"/>
      <c r="X148" s="41"/>
      <c r="Y148" s="42"/>
      <c r="Z148" s="42"/>
      <c r="AA148" s="42"/>
    </row>
    <row r="149" spans="1:27" ht="249.95" customHeight="1" x14ac:dyDescent="0.55000000000000004">
      <c r="A149" s="31">
        <v>48</v>
      </c>
      <c r="B149" s="32" t="s">
        <v>167</v>
      </c>
      <c r="C149" s="33" t="s">
        <v>168</v>
      </c>
      <c r="D149" s="53" t="s">
        <v>139</v>
      </c>
      <c r="E149" s="33" t="s">
        <v>41</v>
      </c>
      <c r="F149" s="33" t="s">
        <v>33</v>
      </c>
      <c r="G149" s="33">
        <f>'[1]Lotto 48'!C39</f>
        <v>80</v>
      </c>
      <c r="H149" s="33"/>
      <c r="I149" s="33">
        <f>'[1]valutazione lotto 48'!K19</f>
        <v>7.5592894601845444</v>
      </c>
      <c r="J149" s="88">
        <f>G149+I149</f>
        <v>87.559289460184544</v>
      </c>
      <c r="K149" s="79">
        <v>10</v>
      </c>
      <c r="L149" s="50">
        <f>K149*U149/100</f>
        <v>640</v>
      </c>
      <c r="M149" s="50">
        <f>U149-L149</f>
        <v>5760</v>
      </c>
      <c r="N149" s="81" t="s">
        <v>34</v>
      </c>
      <c r="O149" s="81" t="s">
        <v>15</v>
      </c>
      <c r="P149" s="37" t="s">
        <v>16</v>
      </c>
      <c r="Q149" s="80"/>
      <c r="R149" s="38"/>
      <c r="S149" s="39"/>
      <c r="T149" s="40"/>
      <c r="U149" s="40">
        <v>6400</v>
      </c>
      <c r="V149" s="40"/>
      <c r="W149" s="40"/>
      <c r="X149" s="41"/>
      <c r="Y149" s="42"/>
      <c r="Z149" s="42"/>
      <c r="AA149" s="42"/>
    </row>
    <row r="150" spans="1:27" ht="249.95" customHeight="1" x14ac:dyDescent="0.55000000000000004">
      <c r="A150" s="31">
        <v>48</v>
      </c>
      <c r="B150" s="32" t="s">
        <v>167</v>
      </c>
      <c r="C150" s="33" t="s">
        <v>168</v>
      </c>
      <c r="D150" s="53" t="s">
        <v>139</v>
      </c>
      <c r="E150" s="33" t="s">
        <v>37</v>
      </c>
      <c r="F150" s="33" t="s">
        <v>33</v>
      </c>
      <c r="G150" s="33">
        <f>'[1]Lotto 48'!C40</f>
        <v>58.999999999999986</v>
      </c>
      <c r="H150" s="33"/>
      <c r="I150" s="33">
        <f>'[1]valutazione lotto 48'!K20</f>
        <v>20</v>
      </c>
      <c r="J150" s="88">
        <f>G150+I150</f>
        <v>78.999999999999986</v>
      </c>
      <c r="K150" s="79">
        <v>70</v>
      </c>
      <c r="L150" s="50">
        <f>K150*U150/100</f>
        <v>4480</v>
      </c>
      <c r="M150" s="50">
        <f>U150-L150</f>
        <v>1920</v>
      </c>
      <c r="N150" s="79" t="s">
        <v>34</v>
      </c>
      <c r="O150" s="79" t="s">
        <v>15</v>
      </c>
      <c r="P150" s="37" t="s">
        <v>16</v>
      </c>
      <c r="Q150" s="80"/>
      <c r="R150" s="38"/>
      <c r="S150" s="39"/>
      <c r="T150" s="40"/>
      <c r="U150" s="40">
        <v>6400</v>
      </c>
      <c r="V150" s="40"/>
      <c r="W150" s="40"/>
      <c r="X150" s="41"/>
      <c r="Y150" s="42"/>
      <c r="Z150" s="42"/>
      <c r="AA150" s="42"/>
    </row>
    <row r="151" spans="1:27" ht="249.95" customHeight="1" x14ac:dyDescent="0.55000000000000004">
      <c r="A151" s="31">
        <v>48</v>
      </c>
      <c r="B151" s="32" t="s">
        <v>167</v>
      </c>
      <c r="C151" s="33" t="s">
        <v>168</v>
      </c>
      <c r="D151" s="53" t="s">
        <v>139</v>
      </c>
      <c r="E151" s="33" t="s">
        <v>45</v>
      </c>
      <c r="F151" s="33" t="s">
        <v>71</v>
      </c>
      <c r="G151" s="33" t="s">
        <v>60</v>
      </c>
      <c r="H151" s="33" t="s">
        <v>170</v>
      </c>
      <c r="I151" s="33" t="s">
        <v>60</v>
      </c>
      <c r="J151" s="35" t="s">
        <v>60</v>
      </c>
      <c r="K151" s="33" t="s">
        <v>60</v>
      </c>
      <c r="L151" s="33" t="s">
        <v>60</v>
      </c>
      <c r="M151" s="33" t="s">
        <v>60</v>
      </c>
      <c r="N151" s="33" t="s">
        <v>60</v>
      </c>
      <c r="O151" s="79"/>
      <c r="P151" s="91"/>
      <c r="Q151" s="80"/>
      <c r="R151" s="38"/>
      <c r="S151" s="39"/>
      <c r="T151" s="40"/>
      <c r="U151" s="40"/>
      <c r="V151" s="40"/>
      <c r="W151" s="40"/>
      <c r="X151" s="41"/>
      <c r="Y151" s="42"/>
      <c r="Z151" s="42"/>
      <c r="AA151" s="42"/>
    </row>
    <row r="152" spans="1:27" ht="249.95" customHeight="1" x14ac:dyDescent="0.55000000000000004">
      <c r="A152" s="12">
        <v>49</v>
      </c>
      <c r="B152" s="13" t="s">
        <v>171</v>
      </c>
      <c r="C152" s="14" t="s">
        <v>172</v>
      </c>
      <c r="D152" s="14" t="s">
        <v>139</v>
      </c>
      <c r="E152" s="14" t="s">
        <v>41</v>
      </c>
      <c r="F152" s="14" t="s">
        <v>33</v>
      </c>
      <c r="G152" s="14">
        <f>'[1]Lotto 49'!B23</f>
        <v>80</v>
      </c>
      <c r="H152" s="14"/>
      <c r="I152" s="14">
        <f>'[1]valutazione lotto 49'!K18</f>
        <v>4.3299973802227365</v>
      </c>
      <c r="J152" s="77">
        <f t="shared" ref="J152:J157" si="22">G152+I152</f>
        <v>84.329997380222736</v>
      </c>
      <c r="K152" s="74">
        <v>1.67</v>
      </c>
      <c r="L152" s="16">
        <f t="shared" ref="L152:L157" si="23">K152*U152/100</f>
        <v>100.2</v>
      </c>
      <c r="M152" s="16">
        <f t="shared" ref="M152:M157" si="24">U152-L152</f>
        <v>5899.8</v>
      </c>
      <c r="N152" s="76" t="s">
        <v>34</v>
      </c>
      <c r="O152" s="76" t="s">
        <v>104</v>
      </c>
      <c r="P152" s="17" t="s">
        <v>16</v>
      </c>
      <c r="Q152" s="75">
        <v>500</v>
      </c>
      <c r="R152" s="18">
        <f>Q152*4</f>
        <v>2000</v>
      </c>
      <c r="S152" s="19" t="s">
        <v>35</v>
      </c>
      <c r="T152" s="20">
        <v>3</v>
      </c>
      <c r="U152" s="20">
        <f>R152*T152</f>
        <v>6000</v>
      </c>
      <c r="V152" s="20">
        <f>U152*0.2</f>
        <v>1200</v>
      </c>
      <c r="W152" s="20">
        <f>U152/4/12*6</f>
        <v>750</v>
      </c>
      <c r="X152" s="21">
        <f>U152+V152+W152</f>
        <v>7950</v>
      </c>
      <c r="Y152" s="21">
        <f>U152*0.02</f>
        <v>120</v>
      </c>
      <c r="Z152" s="21">
        <f>U152*0.01</f>
        <v>60</v>
      </c>
      <c r="AA152" s="21" t="s">
        <v>36</v>
      </c>
    </row>
    <row r="153" spans="1:27" ht="249.95" customHeight="1" x14ac:dyDescent="0.55000000000000004">
      <c r="A153" s="12">
        <v>49</v>
      </c>
      <c r="B153" s="13" t="s">
        <v>171</v>
      </c>
      <c r="C153" s="14" t="s">
        <v>172</v>
      </c>
      <c r="D153" s="14" t="s">
        <v>139</v>
      </c>
      <c r="E153" s="14" t="s">
        <v>37</v>
      </c>
      <c r="F153" s="14" t="s">
        <v>33</v>
      </c>
      <c r="G153" s="14">
        <f>'[1]Lotto 49'!B24</f>
        <v>56.666666666666664</v>
      </c>
      <c r="H153" s="14"/>
      <c r="I153" s="14">
        <f>'[1]valutazione lotto 49'!K19</f>
        <v>6.1143671707747451</v>
      </c>
      <c r="J153" s="77">
        <f t="shared" si="22"/>
        <v>62.781033837441413</v>
      </c>
      <c r="K153" s="74">
        <v>3.33</v>
      </c>
      <c r="L153" s="16">
        <f t="shared" si="23"/>
        <v>199.8</v>
      </c>
      <c r="M153" s="16">
        <f t="shared" si="24"/>
        <v>5800.2</v>
      </c>
      <c r="N153" s="74" t="s">
        <v>34</v>
      </c>
      <c r="O153" s="74" t="s">
        <v>15</v>
      </c>
      <c r="P153" s="17" t="s">
        <v>16</v>
      </c>
      <c r="Q153" s="75"/>
      <c r="R153" s="18"/>
      <c r="S153" s="19"/>
      <c r="T153" s="20"/>
      <c r="U153" s="20">
        <v>6000</v>
      </c>
      <c r="V153" s="20"/>
      <c r="W153" s="20"/>
      <c r="X153" s="21"/>
      <c r="Y153" s="21"/>
      <c r="Z153" s="21"/>
      <c r="AA153" s="21"/>
    </row>
    <row r="154" spans="1:27" ht="249.95" customHeight="1" x14ac:dyDescent="0.55000000000000004">
      <c r="A154" s="12">
        <v>49</v>
      </c>
      <c r="B154" s="13" t="s">
        <v>171</v>
      </c>
      <c r="C154" s="14" t="s">
        <v>172</v>
      </c>
      <c r="D154" s="14" t="s">
        <v>139</v>
      </c>
      <c r="E154" s="14" t="s">
        <v>173</v>
      </c>
      <c r="F154" s="14" t="s">
        <v>33</v>
      </c>
      <c r="G154" s="14">
        <f>'[1]Lotto 49'!B25</f>
        <v>56.666666666666664</v>
      </c>
      <c r="H154" s="14"/>
      <c r="I154" s="14">
        <f>'[1]valutazione lotto 49'!K20</f>
        <v>25</v>
      </c>
      <c r="J154" s="77">
        <f t="shared" si="22"/>
        <v>81.666666666666657</v>
      </c>
      <c r="K154" s="74">
        <v>55.67</v>
      </c>
      <c r="L154" s="16">
        <f t="shared" si="23"/>
        <v>3340.2</v>
      </c>
      <c r="M154" s="16">
        <f t="shared" si="24"/>
        <v>2659.8</v>
      </c>
      <c r="N154" s="74" t="s">
        <v>34</v>
      </c>
      <c r="O154" s="74" t="s">
        <v>15</v>
      </c>
      <c r="P154" s="17" t="s">
        <v>16</v>
      </c>
      <c r="Q154" s="75"/>
      <c r="R154" s="18"/>
      <c r="S154" s="19"/>
      <c r="T154" s="20"/>
      <c r="U154" s="20">
        <v>6000</v>
      </c>
      <c r="V154" s="20"/>
      <c r="W154" s="20"/>
      <c r="X154" s="21"/>
      <c r="Y154" s="21"/>
      <c r="Z154" s="21"/>
      <c r="AA154" s="21"/>
    </row>
    <row r="155" spans="1:27" ht="249.95" customHeight="1" x14ac:dyDescent="0.55000000000000004">
      <c r="A155" s="31">
        <v>50</v>
      </c>
      <c r="B155" s="32" t="s">
        <v>174</v>
      </c>
      <c r="C155" s="53" t="s">
        <v>175</v>
      </c>
      <c r="D155" s="53" t="s">
        <v>139</v>
      </c>
      <c r="E155" s="53" t="s">
        <v>66</v>
      </c>
      <c r="F155" s="53" t="s">
        <v>33</v>
      </c>
      <c r="G155" s="53">
        <f>'[1]Lotto 50'!C44</f>
        <v>66.000000000000014</v>
      </c>
      <c r="H155" s="53"/>
      <c r="I155" s="53">
        <f>'[1]valutazione lotto 50'!K18</f>
        <v>20</v>
      </c>
      <c r="J155" s="91">
        <f t="shared" si="22"/>
        <v>86.000000000000014</v>
      </c>
      <c r="K155" s="78">
        <v>70</v>
      </c>
      <c r="L155" s="50">
        <f t="shared" si="23"/>
        <v>14000</v>
      </c>
      <c r="M155" s="50">
        <f t="shared" si="24"/>
        <v>6000</v>
      </c>
      <c r="N155" s="78" t="s">
        <v>14</v>
      </c>
      <c r="O155" s="78"/>
      <c r="P155" s="49" t="s">
        <v>44</v>
      </c>
      <c r="Q155" s="80">
        <v>100</v>
      </c>
      <c r="R155" s="38">
        <f>Q155*4</f>
        <v>400</v>
      </c>
      <c r="S155" s="39" t="s">
        <v>35</v>
      </c>
      <c r="T155" s="40">
        <v>50</v>
      </c>
      <c r="U155" s="52">
        <f>R155*T155</f>
        <v>20000</v>
      </c>
      <c r="V155" s="40">
        <f>U155*0.2</f>
        <v>4000</v>
      </c>
      <c r="W155" s="40">
        <f>U155/4/12*6</f>
        <v>2500</v>
      </c>
      <c r="X155" s="41">
        <f>U155+V155+W155</f>
        <v>26500</v>
      </c>
      <c r="Y155" s="42">
        <f>U155*0.02</f>
        <v>400</v>
      </c>
      <c r="Z155" s="42">
        <f>U155*0.01</f>
        <v>200</v>
      </c>
      <c r="AA155" s="42" t="s">
        <v>36</v>
      </c>
    </row>
    <row r="156" spans="1:27" ht="249.95" customHeight="1" x14ac:dyDescent="0.55000000000000004">
      <c r="A156" s="31">
        <v>50</v>
      </c>
      <c r="B156" s="32" t="s">
        <v>174</v>
      </c>
      <c r="C156" s="53" t="s">
        <v>175</v>
      </c>
      <c r="D156" s="53" t="s">
        <v>139</v>
      </c>
      <c r="E156" s="53" t="s">
        <v>32</v>
      </c>
      <c r="F156" s="53" t="s">
        <v>33</v>
      </c>
      <c r="G156" s="53">
        <f>'[1]Lotto 50'!C45</f>
        <v>66.000000000000014</v>
      </c>
      <c r="H156" s="53"/>
      <c r="I156" s="53">
        <f>'[1]valutazione lotto 50'!K19</f>
        <v>5.8554004376911992</v>
      </c>
      <c r="J156" s="91">
        <f t="shared" si="22"/>
        <v>71.855400437691216</v>
      </c>
      <c r="K156" s="78">
        <v>6</v>
      </c>
      <c r="L156" s="50">
        <f t="shared" si="23"/>
        <v>1200</v>
      </c>
      <c r="M156" s="50">
        <f t="shared" si="24"/>
        <v>18800</v>
      </c>
      <c r="N156" s="78" t="s">
        <v>34</v>
      </c>
      <c r="O156" s="78" t="s">
        <v>15</v>
      </c>
      <c r="P156" s="37" t="s">
        <v>16</v>
      </c>
      <c r="Q156" s="80"/>
      <c r="R156" s="38"/>
      <c r="S156" s="39"/>
      <c r="T156" s="40"/>
      <c r="U156" s="40">
        <v>20000</v>
      </c>
      <c r="V156" s="40"/>
      <c r="W156" s="40"/>
      <c r="X156" s="41"/>
      <c r="Y156" s="42"/>
      <c r="Z156" s="42"/>
      <c r="AA156" s="42"/>
    </row>
    <row r="157" spans="1:27" ht="249.95" customHeight="1" x14ac:dyDescent="0.55000000000000004">
      <c r="A157" s="31">
        <v>50</v>
      </c>
      <c r="B157" s="32" t="s">
        <v>174</v>
      </c>
      <c r="C157" s="53" t="s">
        <v>175</v>
      </c>
      <c r="D157" s="53" t="s">
        <v>139</v>
      </c>
      <c r="E157" s="53" t="s">
        <v>57</v>
      </c>
      <c r="F157" s="53" t="s">
        <v>33</v>
      </c>
      <c r="G157" s="53">
        <f>'[1]Lotto 50'!C46</f>
        <v>80</v>
      </c>
      <c r="H157" s="53"/>
      <c r="I157" s="53">
        <f>'[1]valutazione lotto 50'!K20</f>
        <v>7.5592894601845444</v>
      </c>
      <c r="J157" s="91">
        <f t="shared" si="22"/>
        <v>87.559289460184544</v>
      </c>
      <c r="K157" s="78">
        <v>10</v>
      </c>
      <c r="L157" s="50">
        <f t="shared" si="23"/>
        <v>2000</v>
      </c>
      <c r="M157" s="50">
        <f t="shared" si="24"/>
        <v>18000</v>
      </c>
      <c r="N157" s="97" t="s">
        <v>34</v>
      </c>
      <c r="O157" s="97" t="s">
        <v>15</v>
      </c>
      <c r="P157" s="37" t="s">
        <v>16</v>
      </c>
      <c r="Q157" s="80"/>
      <c r="R157" s="38"/>
      <c r="S157" s="39"/>
      <c r="T157" s="40"/>
      <c r="U157" s="40">
        <v>20000</v>
      </c>
      <c r="V157" s="40"/>
      <c r="W157" s="40"/>
      <c r="X157" s="41"/>
      <c r="Y157" s="42"/>
      <c r="Z157" s="42"/>
      <c r="AA157" s="42"/>
    </row>
    <row r="158" spans="1:27" ht="249.95" customHeight="1" x14ac:dyDescent="0.55000000000000004">
      <c r="A158" s="31">
        <v>50</v>
      </c>
      <c r="B158" s="32" t="s">
        <v>174</v>
      </c>
      <c r="C158" s="53" t="s">
        <v>175</v>
      </c>
      <c r="D158" s="53" t="s">
        <v>139</v>
      </c>
      <c r="E158" s="53" t="s">
        <v>125</v>
      </c>
      <c r="F158" s="53" t="s">
        <v>58</v>
      </c>
      <c r="G158" s="53">
        <f>'[1]Lotto 50'!C47</f>
        <v>45</v>
      </c>
      <c r="H158" s="33" t="s">
        <v>59</v>
      </c>
      <c r="I158" s="53" t="s">
        <v>60</v>
      </c>
      <c r="J158" s="37" t="s">
        <v>60</v>
      </c>
      <c r="K158" s="53" t="s">
        <v>60</v>
      </c>
      <c r="L158" s="53" t="s">
        <v>60</v>
      </c>
      <c r="M158" s="53" t="s">
        <v>60</v>
      </c>
      <c r="N158" s="53" t="s">
        <v>60</v>
      </c>
      <c r="O158" s="78"/>
      <c r="P158" s="91"/>
      <c r="Q158" s="80"/>
      <c r="R158" s="38"/>
      <c r="S158" s="39"/>
      <c r="T158" s="40"/>
      <c r="U158" s="40"/>
      <c r="V158" s="40"/>
      <c r="W158" s="40"/>
      <c r="X158" s="41"/>
      <c r="Y158" s="42"/>
      <c r="Z158" s="42"/>
      <c r="AA158" s="42"/>
    </row>
    <row r="159" spans="1:27" ht="249.95" customHeight="1" x14ac:dyDescent="0.55000000000000004">
      <c r="A159" s="31">
        <v>50</v>
      </c>
      <c r="B159" s="32" t="s">
        <v>174</v>
      </c>
      <c r="C159" s="53" t="s">
        <v>175</v>
      </c>
      <c r="D159" s="53" t="s">
        <v>139</v>
      </c>
      <c r="E159" s="53" t="s">
        <v>134</v>
      </c>
      <c r="F159" s="53" t="s">
        <v>58</v>
      </c>
      <c r="G159" s="53">
        <f>'[1]Lotto 50'!C48</f>
        <v>45</v>
      </c>
      <c r="H159" s="33" t="s">
        <v>59</v>
      </c>
      <c r="I159" s="53" t="s">
        <v>60</v>
      </c>
      <c r="J159" s="37" t="s">
        <v>60</v>
      </c>
      <c r="K159" s="53" t="s">
        <v>60</v>
      </c>
      <c r="L159" s="53" t="s">
        <v>60</v>
      </c>
      <c r="M159" s="53" t="s">
        <v>60</v>
      </c>
      <c r="N159" s="53" t="s">
        <v>60</v>
      </c>
      <c r="O159" s="78"/>
      <c r="P159" s="91"/>
      <c r="Q159" s="80"/>
      <c r="R159" s="38"/>
      <c r="S159" s="39"/>
      <c r="T159" s="40"/>
      <c r="U159" s="40"/>
      <c r="V159" s="40"/>
      <c r="W159" s="40"/>
      <c r="X159" s="41"/>
      <c r="Y159" s="42"/>
      <c r="Z159" s="42"/>
      <c r="AA159" s="42"/>
    </row>
    <row r="160" spans="1:27" ht="249.95" customHeight="1" x14ac:dyDescent="0.55000000000000004">
      <c r="A160" s="31">
        <v>50</v>
      </c>
      <c r="B160" s="32" t="s">
        <v>174</v>
      </c>
      <c r="C160" s="53" t="s">
        <v>175</v>
      </c>
      <c r="D160" s="53" t="s">
        <v>139</v>
      </c>
      <c r="E160" s="53" t="s">
        <v>37</v>
      </c>
      <c r="F160" s="53" t="s">
        <v>33</v>
      </c>
      <c r="G160" s="53">
        <f>'[1]Lotto 50'!C49</f>
        <v>66.000000000000014</v>
      </c>
      <c r="H160" s="53"/>
      <c r="I160" s="53">
        <f>'[1]valutazione lotto 50'!K21</f>
        <v>3.3806170189140659</v>
      </c>
      <c r="J160" s="91">
        <f>G160+I160</f>
        <v>69.38061701891408</v>
      </c>
      <c r="K160" s="78">
        <v>2</v>
      </c>
      <c r="L160" s="50">
        <f>K160*U160/100</f>
        <v>400</v>
      </c>
      <c r="M160" s="50">
        <f>U160-L160</f>
        <v>19600</v>
      </c>
      <c r="N160" s="78" t="s">
        <v>34</v>
      </c>
      <c r="O160" s="78" t="s">
        <v>15</v>
      </c>
      <c r="P160" s="91" t="s">
        <v>44</v>
      </c>
      <c r="Q160" s="80"/>
      <c r="R160" s="38"/>
      <c r="S160" s="39"/>
      <c r="T160" s="40"/>
      <c r="U160" s="40">
        <v>20000</v>
      </c>
      <c r="V160" s="40"/>
      <c r="W160" s="40"/>
      <c r="X160" s="41"/>
      <c r="Y160" s="42"/>
      <c r="Z160" s="42"/>
      <c r="AA160" s="42"/>
    </row>
    <row r="161" spans="1:27" ht="249.95" customHeight="1" x14ac:dyDescent="0.55000000000000004">
      <c r="A161" s="31">
        <v>50</v>
      </c>
      <c r="B161" s="32" t="s">
        <v>174</v>
      </c>
      <c r="C161" s="53" t="s">
        <v>175</v>
      </c>
      <c r="D161" s="53" t="s">
        <v>139</v>
      </c>
      <c r="E161" s="53" t="s">
        <v>135</v>
      </c>
      <c r="F161" s="53" t="s">
        <v>58</v>
      </c>
      <c r="G161" s="53">
        <f>'[1]Lotto 50'!C50</f>
        <v>45</v>
      </c>
      <c r="H161" s="33" t="s">
        <v>59</v>
      </c>
      <c r="I161" s="53" t="s">
        <v>60</v>
      </c>
      <c r="J161" s="37" t="s">
        <v>60</v>
      </c>
      <c r="K161" s="53" t="s">
        <v>60</v>
      </c>
      <c r="L161" s="53" t="s">
        <v>60</v>
      </c>
      <c r="M161" s="53" t="s">
        <v>60</v>
      </c>
      <c r="N161" s="53" t="s">
        <v>60</v>
      </c>
      <c r="O161" s="78"/>
      <c r="P161" s="91"/>
      <c r="Q161" s="80"/>
      <c r="R161" s="38"/>
      <c r="S161" s="39"/>
      <c r="T161" s="40"/>
      <c r="U161" s="40"/>
      <c r="V161" s="40"/>
      <c r="W161" s="40"/>
      <c r="X161" s="41"/>
      <c r="Y161" s="42"/>
      <c r="Z161" s="42"/>
      <c r="AA161" s="42"/>
    </row>
    <row r="162" spans="1:27" ht="249.95" customHeight="1" x14ac:dyDescent="0.55000000000000004">
      <c r="A162" s="31">
        <v>50</v>
      </c>
      <c r="B162" s="32" t="s">
        <v>174</v>
      </c>
      <c r="C162" s="53" t="s">
        <v>175</v>
      </c>
      <c r="D162" s="53" t="s">
        <v>139</v>
      </c>
      <c r="E162" s="53" t="s">
        <v>136</v>
      </c>
      <c r="F162" s="53" t="s">
        <v>58</v>
      </c>
      <c r="G162" s="53">
        <f>'[1]Lotto 50'!C51</f>
        <v>45</v>
      </c>
      <c r="H162" s="33" t="s">
        <v>59</v>
      </c>
      <c r="I162" s="53" t="s">
        <v>60</v>
      </c>
      <c r="J162" s="37" t="s">
        <v>60</v>
      </c>
      <c r="K162" s="53" t="s">
        <v>60</v>
      </c>
      <c r="L162" s="53" t="s">
        <v>60</v>
      </c>
      <c r="M162" s="53" t="s">
        <v>60</v>
      </c>
      <c r="N162" s="53" t="s">
        <v>60</v>
      </c>
      <c r="O162" s="78"/>
      <c r="P162" s="91"/>
      <c r="Q162" s="80"/>
      <c r="R162" s="38"/>
      <c r="S162" s="39"/>
      <c r="T162" s="40"/>
      <c r="U162" s="40"/>
      <c r="V162" s="40"/>
      <c r="W162" s="40"/>
      <c r="X162" s="41"/>
      <c r="Y162" s="42"/>
      <c r="Z162" s="42"/>
      <c r="AA162" s="42"/>
    </row>
    <row r="163" spans="1:27" s="99" customFormat="1" ht="249.95" customHeight="1" x14ac:dyDescent="0.55000000000000004">
      <c r="A163" s="12">
        <v>51</v>
      </c>
      <c r="B163" s="13" t="s">
        <v>176</v>
      </c>
      <c r="C163" s="14" t="s">
        <v>177</v>
      </c>
      <c r="D163" s="14" t="s">
        <v>139</v>
      </c>
      <c r="E163" s="14" t="s">
        <v>79</v>
      </c>
      <c r="F163" s="14" t="s">
        <v>33</v>
      </c>
      <c r="G163" s="14">
        <f>'[1]Lotto 51'!C32</f>
        <v>72.222222222222229</v>
      </c>
      <c r="H163" s="14"/>
      <c r="I163" s="14">
        <f>'[1]valutazione lotto 51'!K18</f>
        <v>11.898861155004216</v>
      </c>
      <c r="J163" s="77">
        <f t="shared" ref="J163:J170" si="25">G163+I163</f>
        <v>84.121083377226441</v>
      </c>
      <c r="K163" s="74">
        <v>25</v>
      </c>
      <c r="L163" s="16">
        <f t="shared" ref="L163:L170" si="26">K163*U163/100</f>
        <v>1600</v>
      </c>
      <c r="M163" s="16">
        <f t="shared" ref="M163:M170" si="27">U163-L163</f>
        <v>4800</v>
      </c>
      <c r="N163" s="74" t="s">
        <v>34</v>
      </c>
      <c r="O163" s="74" t="s">
        <v>104</v>
      </c>
      <c r="P163" s="17" t="s">
        <v>16</v>
      </c>
      <c r="Q163" s="75">
        <v>10</v>
      </c>
      <c r="R163" s="18">
        <f t="shared" ref="R163:R175" si="28">Q163*4</f>
        <v>40</v>
      </c>
      <c r="S163" s="19" t="s">
        <v>35</v>
      </c>
      <c r="T163" s="20">
        <v>160</v>
      </c>
      <c r="U163" s="20">
        <f>R163*T163</f>
        <v>6400</v>
      </c>
      <c r="V163" s="98">
        <f t="shared" ref="V163:V175" si="29">U163*0.2</f>
        <v>1280</v>
      </c>
      <c r="W163" s="98">
        <f t="shared" ref="W163:W175" si="30">U163/4/12*6</f>
        <v>800</v>
      </c>
      <c r="X163" s="41">
        <f>U163+V163+W163</f>
        <v>8480</v>
      </c>
      <c r="Y163" s="41">
        <f>U163*0.02</f>
        <v>128</v>
      </c>
      <c r="Z163" s="41">
        <f>U163*0.01</f>
        <v>64</v>
      </c>
      <c r="AA163" s="41" t="s">
        <v>36</v>
      </c>
    </row>
    <row r="164" spans="1:27" s="99" customFormat="1" ht="249.95" customHeight="1" x14ac:dyDescent="0.55000000000000004">
      <c r="A164" s="12">
        <v>51</v>
      </c>
      <c r="B164" s="13" t="s">
        <v>176</v>
      </c>
      <c r="C164" s="14" t="s">
        <v>177</v>
      </c>
      <c r="D164" s="14" t="s">
        <v>139</v>
      </c>
      <c r="E164" s="14" t="s">
        <v>57</v>
      </c>
      <c r="F164" s="14" t="s">
        <v>33</v>
      </c>
      <c r="G164" s="14">
        <f>'[1]Lotto 51'!C33</f>
        <v>80</v>
      </c>
      <c r="H164" s="14"/>
      <c r="I164" s="14">
        <f>'[1]valutazione lotto 51'!K19</f>
        <v>20</v>
      </c>
      <c r="J164" s="77">
        <f t="shared" si="25"/>
        <v>100</v>
      </c>
      <c r="K164" s="74">
        <v>70.63</v>
      </c>
      <c r="L164" s="16">
        <f t="shared" si="26"/>
        <v>4520.32</v>
      </c>
      <c r="M164" s="16">
        <f t="shared" si="27"/>
        <v>1879.6800000000003</v>
      </c>
      <c r="N164" s="76" t="s">
        <v>14</v>
      </c>
      <c r="O164" s="74"/>
      <c r="P164" s="45" t="s">
        <v>44</v>
      </c>
      <c r="Q164" s="75"/>
      <c r="R164" s="18"/>
      <c r="S164" s="19"/>
      <c r="T164" s="20"/>
      <c r="U164" s="46">
        <v>6400</v>
      </c>
      <c r="V164" s="98"/>
      <c r="W164" s="98"/>
      <c r="X164" s="41"/>
      <c r="Y164" s="41"/>
      <c r="Z164" s="41"/>
      <c r="AA164" s="41"/>
    </row>
    <row r="165" spans="1:27" s="99" customFormat="1" ht="249.95" customHeight="1" x14ac:dyDescent="0.55000000000000004">
      <c r="A165" s="12">
        <v>51</v>
      </c>
      <c r="B165" s="13" t="s">
        <v>176</v>
      </c>
      <c r="C165" s="14" t="s">
        <v>177</v>
      </c>
      <c r="D165" s="14" t="s">
        <v>139</v>
      </c>
      <c r="E165" s="14" t="s">
        <v>125</v>
      </c>
      <c r="F165" s="14" t="s">
        <v>33</v>
      </c>
      <c r="G165" s="14">
        <f>'[1]Lotto 51'!C34</f>
        <v>72.222222222222229</v>
      </c>
      <c r="H165" s="14"/>
      <c r="I165" s="14">
        <f>'[1]valutazione lotto 51'!K20</f>
        <v>9.4053704824390323</v>
      </c>
      <c r="J165" s="77">
        <f t="shared" si="25"/>
        <v>81.627592704661254</v>
      </c>
      <c r="K165" s="74">
        <v>15.62</v>
      </c>
      <c r="L165" s="16">
        <f t="shared" si="26"/>
        <v>999.68</v>
      </c>
      <c r="M165" s="16">
        <f t="shared" si="27"/>
        <v>5400.32</v>
      </c>
      <c r="N165" s="74" t="s">
        <v>34</v>
      </c>
      <c r="O165" s="74" t="s">
        <v>104</v>
      </c>
      <c r="P165" s="17" t="s">
        <v>16</v>
      </c>
      <c r="Q165" s="75"/>
      <c r="R165" s="18"/>
      <c r="S165" s="19"/>
      <c r="T165" s="20"/>
      <c r="U165" s="20">
        <v>6400</v>
      </c>
      <c r="V165" s="98"/>
      <c r="W165" s="98"/>
      <c r="X165" s="41"/>
      <c r="Y165" s="41"/>
      <c r="Z165" s="41"/>
      <c r="AA165" s="41"/>
    </row>
    <row r="166" spans="1:27" s="99" customFormat="1" ht="249.95" customHeight="1" x14ac:dyDescent="0.55000000000000004">
      <c r="A166" s="12">
        <v>51</v>
      </c>
      <c r="B166" s="13" t="s">
        <v>176</v>
      </c>
      <c r="C166" s="14" t="s">
        <v>177</v>
      </c>
      <c r="D166" s="14" t="s">
        <v>139</v>
      </c>
      <c r="E166" s="14" t="s">
        <v>37</v>
      </c>
      <c r="F166" s="14" t="s">
        <v>33</v>
      </c>
      <c r="G166" s="14">
        <f>'[1]Lotto 51'!C35</f>
        <v>72.222222222222229</v>
      </c>
      <c r="H166" s="14"/>
      <c r="I166" s="14">
        <f>'[1]valutazione lotto 51'!K21</f>
        <v>17.346237985504299</v>
      </c>
      <c r="J166" s="77">
        <f t="shared" si="25"/>
        <v>89.568460207726531</v>
      </c>
      <c r="K166" s="74">
        <v>53.13</v>
      </c>
      <c r="L166" s="16">
        <f t="shared" si="26"/>
        <v>3400.32</v>
      </c>
      <c r="M166" s="16">
        <f t="shared" si="27"/>
        <v>2999.68</v>
      </c>
      <c r="N166" s="74" t="s">
        <v>14</v>
      </c>
      <c r="O166" s="74"/>
      <c r="P166" s="45" t="s">
        <v>44</v>
      </c>
      <c r="Q166" s="75"/>
      <c r="R166" s="18"/>
      <c r="S166" s="19"/>
      <c r="T166" s="20"/>
      <c r="U166" s="46">
        <v>6400</v>
      </c>
      <c r="V166" s="98"/>
      <c r="W166" s="98"/>
      <c r="X166" s="41"/>
      <c r="Y166" s="41"/>
      <c r="Z166" s="41"/>
      <c r="AA166" s="41"/>
    </row>
    <row r="167" spans="1:27" s="99" customFormat="1" ht="249.95" customHeight="1" x14ac:dyDescent="0.55000000000000004">
      <c r="A167" s="12">
        <v>51</v>
      </c>
      <c r="B167" s="13" t="s">
        <v>176</v>
      </c>
      <c r="C167" s="14" t="s">
        <v>177</v>
      </c>
      <c r="D167" s="14" t="s">
        <v>139</v>
      </c>
      <c r="E167" s="14" t="s">
        <v>45</v>
      </c>
      <c r="F167" s="14" t="s">
        <v>33</v>
      </c>
      <c r="G167" s="14">
        <f>'[1]Lotto 51'!C36</f>
        <v>72.222222222222229</v>
      </c>
      <c r="H167" s="14"/>
      <c r="I167" s="14">
        <f>'[1]valutazione lotto 51'!K22</f>
        <v>13.303331198710545</v>
      </c>
      <c r="J167" s="77">
        <f t="shared" si="25"/>
        <v>85.525553420932766</v>
      </c>
      <c r="K167" s="74">
        <v>31.25</v>
      </c>
      <c r="L167" s="16">
        <f t="shared" si="26"/>
        <v>2000</v>
      </c>
      <c r="M167" s="16">
        <f t="shared" si="27"/>
        <v>4400</v>
      </c>
      <c r="N167" s="74" t="s">
        <v>34</v>
      </c>
      <c r="O167" s="74" t="s">
        <v>104</v>
      </c>
      <c r="P167" s="17" t="s">
        <v>16</v>
      </c>
      <c r="Q167" s="75"/>
      <c r="R167" s="18"/>
      <c r="S167" s="19"/>
      <c r="T167" s="20"/>
      <c r="U167" s="20">
        <v>6400</v>
      </c>
      <c r="V167" s="98"/>
      <c r="W167" s="98"/>
      <c r="X167" s="41"/>
      <c r="Y167" s="41"/>
      <c r="Z167" s="41"/>
      <c r="AA167" s="41"/>
    </row>
    <row r="168" spans="1:27" ht="249.95" customHeight="1" x14ac:dyDescent="0.55000000000000004">
      <c r="A168" s="31">
        <v>52</v>
      </c>
      <c r="B168" s="32" t="s">
        <v>178</v>
      </c>
      <c r="C168" s="33" t="s">
        <v>179</v>
      </c>
      <c r="D168" s="53" t="s">
        <v>139</v>
      </c>
      <c r="E168" s="33" t="s">
        <v>79</v>
      </c>
      <c r="F168" s="33" t="s">
        <v>33</v>
      </c>
      <c r="G168" s="33">
        <f>'[1]Lotto 52'!B23</f>
        <v>72.222222222222229</v>
      </c>
      <c r="H168" s="33"/>
      <c r="I168" s="53">
        <f>'[1]valutazione lotto 52'!K18</f>
        <v>17.888543819998318</v>
      </c>
      <c r="J168" s="91">
        <f t="shared" si="25"/>
        <v>90.110766042220547</v>
      </c>
      <c r="K168" s="78">
        <v>25</v>
      </c>
      <c r="L168" s="50">
        <f t="shared" si="26"/>
        <v>1600</v>
      </c>
      <c r="M168" s="50">
        <f t="shared" si="27"/>
        <v>4800</v>
      </c>
      <c r="N168" s="79" t="s">
        <v>14</v>
      </c>
      <c r="O168" s="79"/>
      <c r="P168" s="49" t="s">
        <v>44</v>
      </c>
      <c r="Q168" s="80">
        <v>10</v>
      </c>
      <c r="R168" s="38">
        <f t="shared" si="28"/>
        <v>40</v>
      </c>
      <c r="S168" s="39" t="s">
        <v>35</v>
      </c>
      <c r="T168" s="40">
        <v>160</v>
      </c>
      <c r="U168" s="52">
        <f>R168*T168</f>
        <v>6400</v>
      </c>
      <c r="V168" s="40">
        <f t="shared" si="29"/>
        <v>1280</v>
      </c>
      <c r="W168" s="40">
        <f t="shared" si="30"/>
        <v>800</v>
      </c>
      <c r="X168" s="41">
        <f>U168+V168+W168</f>
        <v>8480</v>
      </c>
      <c r="Y168" s="42">
        <f>U168*0.02</f>
        <v>128</v>
      </c>
      <c r="Z168" s="42">
        <f>U168*0.01</f>
        <v>64</v>
      </c>
      <c r="AA168" s="42" t="s">
        <v>36</v>
      </c>
    </row>
    <row r="169" spans="1:27" ht="249.95" customHeight="1" x14ac:dyDescent="0.55000000000000004">
      <c r="A169" s="31">
        <v>52</v>
      </c>
      <c r="B169" s="32" t="s">
        <v>178</v>
      </c>
      <c r="C169" s="33" t="s">
        <v>179</v>
      </c>
      <c r="D169" s="53" t="s">
        <v>139</v>
      </c>
      <c r="E169" s="33" t="s">
        <v>125</v>
      </c>
      <c r="F169" s="33" t="s">
        <v>33</v>
      </c>
      <c r="G169" s="33">
        <f>'[1]Lotto 52'!B24</f>
        <v>72.222222222222229</v>
      </c>
      <c r="H169" s="33"/>
      <c r="I169" s="53">
        <f>'[1]valutazione lotto 52'!K19</f>
        <v>14.139872700982847</v>
      </c>
      <c r="J169" s="91">
        <f t="shared" si="25"/>
        <v>86.362094923205078</v>
      </c>
      <c r="K169" s="78">
        <v>15.62</v>
      </c>
      <c r="L169" s="50">
        <f t="shared" si="26"/>
        <v>999.68</v>
      </c>
      <c r="M169" s="50">
        <f t="shared" si="27"/>
        <v>5400.32</v>
      </c>
      <c r="N169" s="79" t="s">
        <v>34</v>
      </c>
      <c r="O169" s="79" t="s">
        <v>15</v>
      </c>
      <c r="P169" s="37" t="s">
        <v>16</v>
      </c>
      <c r="Q169" s="80"/>
      <c r="R169" s="38"/>
      <c r="S169" s="39"/>
      <c r="T169" s="40"/>
      <c r="U169" s="40">
        <v>6400</v>
      </c>
      <c r="V169" s="40"/>
      <c r="W169" s="40"/>
      <c r="X169" s="41"/>
      <c r="Y169" s="42"/>
      <c r="Z169" s="42"/>
      <c r="AA169" s="42"/>
    </row>
    <row r="170" spans="1:27" ht="249.95" customHeight="1" x14ac:dyDescent="0.55000000000000004">
      <c r="A170" s="31">
        <v>52</v>
      </c>
      <c r="B170" s="32" t="s">
        <v>178</v>
      </c>
      <c r="C170" s="33" t="s">
        <v>179</v>
      </c>
      <c r="D170" s="53" t="s">
        <v>139</v>
      </c>
      <c r="E170" s="33" t="s">
        <v>45</v>
      </c>
      <c r="F170" s="33" t="s">
        <v>33</v>
      </c>
      <c r="G170" s="33">
        <f>'[1]Lotto 52'!B25</f>
        <v>80</v>
      </c>
      <c r="H170" s="33"/>
      <c r="I170" s="53">
        <f>'[1]valutazione lotto 52'!K20</f>
        <v>20</v>
      </c>
      <c r="J170" s="91">
        <f t="shared" si="25"/>
        <v>100</v>
      </c>
      <c r="K170" s="78">
        <v>31.25</v>
      </c>
      <c r="L170" s="50">
        <f t="shared" si="26"/>
        <v>2000</v>
      </c>
      <c r="M170" s="50">
        <f t="shared" si="27"/>
        <v>4400</v>
      </c>
      <c r="N170" s="81" t="s">
        <v>14</v>
      </c>
      <c r="O170" s="79"/>
      <c r="P170" s="49" t="s">
        <v>44</v>
      </c>
      <c r="Q170" s="80"/>
      <c r="R170" s="38"/>
      <c r="S170" s="39"/>
      <c r="T170" s="40"/>
      <c r="U170" s="52">
        <v>6400</v>
      </c>
      <c r="V170" s="40"/>
      <c r="W170" s="40"/>
      <c r="X170" s="41"/>
      <c r="Y170" s="42"/>
      <c r="Z170" s="42"/>
      <c r="AA170" s="42"/>
    </row>
    <row r="171" spans="1:27" s="70" customFormat="1" ht="249.95" customHeight="1" x14ac:dyDescent="0.55000000000000004">
      <c r="A171" s="60">
        <v>53</v>
      </c>
      <c r="B171" s="100" t="s">
        <v>180</v>
      </c>
      <c r="C171" s="62" t="s">
        <v>181</v>
      </c>
      <c r="D171" s="62"/>
      <c r="E171" s="64" t="s">
        <v>94</v>
      </c>
      <c r="F171" s="62"/>
      <c r="G171" s="62"/>
      <c r="H171" s="62"/>
      <c r="I171" s="62"/>
      <c r="J171" s="82"/>
      <c r="K171" s="83"/>
      <c r="L171" s="83"/>
      <c r="M171" s="83"/>
      <c r="N171" s="83"/>
      <c r="O171" s="83"/>
      <c r="P171" s="82"/>
      <c r="Q171" s="84">
        <v>10</v>
      </c>
      <c r="R171" s="66">
        <f t="shared" si="28"/>
        <v>40</v>
      </c>
      <c r="S171" s="67" t="s">
        <v>35</v>
      </c>
      <c r="T171" s="68">
        <v>100</v>
      </c>
      <c r="U171" s="68">
        <f>R171*T171</f>
        <v>4000</v>
      </c>
      <c r="V171" s="68">
        <f t="shared" si="29"/>
        <v>800</v>
      </c>
      <c r="W171" s="68">
        <f t="shared" si="30"/>
        <v>500</v>
      </c>
      <c r="X171" s="69">
        <f>U171+V171+W171</f>
        <v>5300</v>
      </c>
      <c r="Y171" s="69">
        <f>U171*0.02</f>
        <v>80</v>
      </c>
      <c r="Z171" s="69">
        <f>U171*0.01</f>
        <v>40</v>
      </c>
      <c r="AA171" s="69" t="s">
        <v>36</v>
      </c>
    </row>
    <row r="172" spans="1:27" s="70" customFormat="1" ht="249.95" customHeight="1" x14ac:dyDescent="0.55000000000000004">
      <c r="A172" s="60">
        <v>54</v>
      </c>
      <c r="B172" s="100" t="s">
        <v>182</v>
      </c>
      <c r="C172" s="62" t="s">
        <v>183</v>
      </c>
      <c r="D172" s="62"/>
      <c r="E172" s="64" t="s">
        <v>94</v>
      </c>
      <c r="F172" s="62"/>
      <c r="G172" s="62"/>
      <c r="H172" s="62"/>
      <c r="I172" s="62"/>
      <c r="J172" s="82"/>
      <c r="K172" s="83"/>
      <c r="L172" s="83"/>
      <c r="M172" s="83"/>
      <c r="N172" s="83"/>
      <c r="O172" s="83"/>
      <c r="P172" s="82"/>
      <c r="Q172" s="84">
        <v>10</v>
      </c>
      <c r="R172" s="66">
        <f t="shared" si="28"/>
        <v>40</v>
      </c>
      <c r="S172" s="67" t="s">
        <v>35</v>
      </c>
      <c r="T172" s="68">
        <v>45</v>
      </c>
      <c r="U172" s="68">
        <f>R172*T172</f>
        <v>1800</v>
      </c>
      <c r="V172" s="68">
        <f t="shared" si="29"/>
        <v>360</v>
      </c>
      <c r="W172" s="68">
        <f t="shared" si="30"/>
        <v>225</v>
      </c>
      <c r="X172" s="69">
        <f>U172+V172+W172</f>
        <v>2385</v>
      </c>
      <c r="Y172" s="69">
        <f>U172*0.02</f>
        <v>36</v>
      </c>
      <c r="Z172" s="69">
        <f>U172*0.01</f>
        <v>18</v>
      </c>
      <c r="AA172" s="69" t="s">
        <v>36</v>
      </c>
    </row>
    <row r="173" spans="1:27" ht="249.95" customHeight="1" x14ac:dyDescent="0.55000000000000004">
      <c r="A173" s="12">
        <v>55</v>
      </c>
      <c r="B173" s="101" t="s">
        <v>184</v>
      </c>
      <c r="C173" s="14" t="s">
        <v>185</v>
      </c>
      <c r="D173" s="14" t="s">
        <v>139</v>
      </c>
      <c r="E173" s="14" t="s">
        <v>37</v>
      </c>
      <c r="F173" s="14" t="s">
        <v>33</v>
      </c>
      <c r="G173" s="14">
        <f>'[1]Lotto 55'!B15</f>
        <v>80</v>
      </c>
      <c r="H173" s="14"/>
      <c r="I173" s="14">
        <v>20</v>
      </c>
      <c r="J173" s="77">
        <v>100</v>
      </c>
      <c r="K173" s="74">
        <v>82</v>
      </c>
      <c r="L173" s="16">
        <f>K173*U173/100</f>
        <v>3280</v>
      </c>
      <c r="M173" s="16">
        <f>U173-L173</f>
        <v>720</v>
      </c>
      <c r="N173" s="76" t="s">
        <v>14</v>
      </c>
      <c r="O173" s="74"/>
      <c r="P173" s="45" t="s">
        <v>44</v>
      </c>
      <c r="Q173" s="75">
        <v>20</v>
      </c>
      <c r="R173" s="18">
        <f t="shared" si="28"/>
        <v>80</v>
      </c>
      <c r="S173" s="19" t="s">
        <v>35</v>
      </c>
      <c r="T173" s="20">
        <v>50</v>
      </c>
      <c r="U173" s="46">
        <f>R173*T173</f>
        <v>4000</v>
      </c>
      <c r="V173" s="40">
        <f t="shared" si="29"/>
        <v>800</v>
      </c>
      <c r="W173" s="40">
        <f t="shared" si="30"/>
        <v>500</v>
      </c>
      <c r="X173" s="41">
        <f>U173+V173+W173</f>
        <v>5300</v>
      </c>
      <c r="Y173" s="42">
        <f>U173*0.02</f>
        <v>80</v>
      </c>
      <c r="Z173" s="42">
        <f>U173*0.01</f>
        <v>40</v>
      </c>
      <c r="AA173" s="42" t="s">
        <v>36</v>
      </c>
    </row>
    <row r="174" spans="1:27" s="113" customFormat="1" ht="249.95" customHeight="1" x14ac:dyDescent="0.55000000000000004">
      <c r="A174" s="102">
        <v>56</v>
      </c>
      <c r="B174" s="103" t="s">
        <v>186</v>
      </c>
      <c r="C174" s="104" t="s">
        <v>187</v>
      </c>
      <c r="D174" s="104"/>
      <c r="E174" s="104" t="s">
        <v>188</v>
      </c>
      <c r="F174" s="104"/>
      <c r="G174" s="104"/>
      <c r="H174" s="104"/>
      <c r="I174" s="104"/>
      <c r="J174" s="105"/>
      <c r="K174" s="106"/>
      <c r="L174" s="106"/>
      <c r="M174" s="106"/>
      <c r="N174" s="106"/>
      <c r="O174" s="106"/>
      <c r="P174" s="105"/>
      <c r="Q174" s="107">
        <v>0</v>
      </c>
      <c r="R174" s="102">
        <f t="shared" si="28"/>
        <v>0</v>
      </c>
      <c r="S174" s="108" t="s">
        <v>35</v>
      </c>
      <c r="T174" s="109">
        <v>0</v>
      </c>
      <c r="U174" s="109">
        <f>R174*T174</f>
        <v>0</v>
      </c>
      <c r="V174" s="110">
        <f t="shared" si="29"/>
        <v>0</v>
      </c>
      <c r="W174" s="110">
        <f t="shared" si="30"/>
        <v>0</v>
      </c>
      <c r="X174" s="111">
        <f>U174+V174+W174</f>
        <v>0</v>
      </c>
      <c r="Y174" s="111">
        <f>U174*0.02</f>
        <v>0</v>
      </c>
      <c r="Z174" s="111">
        <f>U174*0.01</f>
        <v>0</v>
      </c>
      <c r="AA174" s="112"/>
    </row>
    <row r="175" spans="1:27" s="70" customFormat="1" ht="249.95" customHeight="1" x14ac:dyDescent="0.55000000000000004">
      <c r="A175" s="60">
        <v>57</v>
      </c>
      <c r="B175" s="100" t="s">
        <v>189</v>
      </c>
      <c r="C175" s="62" t="s">
        <v>190</v>
      </c>
      <c r="D175" s="62"/>
      <c r="E175" s="64" t="s">
        <v>94</v>
      </c>
      <c r="F175" s="62"/>
      <c r="G175" s="62"/>
      <c r="H175" s="62"/>
      <c r="I175" s="62"/>
      <c r="J175" s="82"/>
      <c r="K175" s="83"/>
      <c r="L175" s="83"/>
      <c r="M175" s="83"/>
      <c r="N175" s="83"/>
      <c r="O175" s="83"/>
      <c r="P175" s="82"/>
      <c r="Q175" s="84">
        <v>150</v>
      </c>
      <c r="R175" s="66">
        <f t="shared" si="28"/>
        <v>600</v>
      </c>
      <c r="S175" s="67"/>
      <c r="T175" s="68">
        <v>15</v>
      </c>
      <c r="U175" s="68">
        <f>R175*T175</f>
        <v>9000</v>
      </c>
      <c r="V175" s="68">
        <f t="shared" si="29"/>
        <v>1800</v>
      </c>
      <c r="W175" s="68">
        <f t="shared" si="30"/>
        <v>1125</v>
      </c>
      <c r="X175" s="69">
        <f>U175+V175+W175</f>
        <v>11925</v>
      </c>
      <c r="Y175" s="69">
        <f>U175*0.02</f>
        <v>180</v>
      </c>
      <c r="Z175" s="69">
        <f>U175*0.01</f>
        <v>90</v>
      </c>
      <c r="AA175" s="69" t="s">
        <v>36</v>
      </c>
    </row>
    <row r="176" spans="1:27" s="11" customFormat="1" ht="114.95" customHeight="1" x14ac:dyDescent="0.55000000000000004">
      <c r="A176" s="85"/>
      <c r="B176" s="86"/>
      <c r="C176" s="87" t="s">
        <v>191</v>
      </c>
      <c r="D176" s="87"/>
      <c r="E176" s="87"/>
      <c r="F176" s="87"/>
      <c r="G176" s="87"/>
      <c r="H176" s="87"/>
      <c r="I176" s="87"/>
      <c r="J176" s="9"/>
      <c r="K176" s="9"/>
      <c r="L176" s="9"/>
      <c r="M176" s="9"/>
      <c r="N176" s="9"/>
      <c r="O176" s="9"/>
      <c r="P176" s="9"/>
      <c r="Q176" s="7"/>
      <c r="R176" s="7"/>
      <c r="S176" s="7"/>
      <c r="T176" s="10"/>
      <c r="U176" s="10"/>
      <c r="V176" s="10"/>
      <c r="W176" s="10"/>
      <c r="X176" s="10"/>
      <c r="Y176" s="10"/>
      <c r="Z176" s="10"/>
      <c r="AA176" s="54"/>
    </row>
    <row r="177" spans="1:27" ht="249.95" customHeight="1" x14ac:dyDescent="0.55000000000000004">
      <c r="A177" s="31">
        <v>58</v>
      </c>
      <c r="B177" s="32" t="s">
        <v>192</v>
      </c>
      <c r="C177" s="33" t="s">
        <v>193</v>
      </c>
      <c r="D177" s="53" t="s">
        <v>139</v>
      </c>
      <c r="E177" s="33" t="s">
        <v>80</v>
      </c>
      <c r="F177" s="33" t="s">
        <v>58</v>
      </c>
      <c r="G177" s="33">
        <f>'[1]Lotto 58'!C28</f>
        <v>45</v>
      </c>
      <c r="H177" s="33" t="s">
        <v>59</v>
      </c>
      <c r="I177" s="33" t="s">
        <v>60</v>
      </c>
      <c r="J177" s="35" t="s">
        <v>60</v>
      </c>
      <c r="K177" s="33" t="s">
        <v>60</v>
      </c>
      <c r="L177" s="33" t="s">
        <v>60</v>
      </c>
      <c r="M177" s="33" t="s">
        <v>60</v>
      </c>
      <c r="N177" s="33" t="s">
        <v>60</v>
      </c>
      <c r="O177" s="79"/>
      <c r="P177" s="91"/>
      <c r="Q177" s="80">
        <v>10</v>
      </c>
      <c r="R177" s="38">
        <f>Q177*4</f>
        <v>40</v>
      </c>
      <c r="S177" s="39" t="s">
        <v>35</v>
      </c>
      <c r="T177" s="40">
        <v>1200</v>
      </c>
      <c r="U177" s="40">
        <f>R177*T177</f>
        <v>48000</v>
      </c>
      <c r="V177" s="40">
        <f>U177*0.2</f>
        <v>9600</v>
      </c>
      <c r="W177" s="40">
        <f>U177/4/12*6</f>
        <v>6000</v>
      </c>
      <c r="X177" s="41">
        <f>U177+V177+W177</f>
        <v>63600</v>
      </c>
      <c r="Y177" s="42">
        <f>U177*0.02</f>
        <v>960</v>
      </c>
      <c r="Z177" s="42">
        <f>U177*0.01</f>
        <v>480</v>
      </c>
      <c r="AA177" s="42" t="s">
        <v>36</v>
      </c>
    </row>
    <row r="178" spans="1:27" ht="249.95" customHeight="1" x14ac:dyDescent="0.55000000000000004">
      <c r="A178" s="31">
        <v>58</v>
      </c>
      <c r="B178" s="32" t="s">
        <v>192</v>
      </c>
      <c r="C178" s="33" t="s">
        <v>193</v>
      </c>
      <c r="D178" s="53" t="s">
        <v>139</v>
      </c>
      <c r="E178" s="33" t="s">
        <v>37</v>
      </c>
      <c r="F178" s="33" t="s">
        <v>33</v>
      </c>
      <c r="G178" s="33">
        <f>'[1]Lotto 58'!C29</f>
        <v>80</v>
      </c>
      <c r="H178" s="33"/>
      <c r="I178" s="33">
        <f>'[1]valutazione lotto 58'!K19</f>
        <v>14.142135623730951</v>
      </c>
      <c r="J178" s="91">
        <f t="shared" ref="J178:J199" si="31">G178+I178</f>
        <v>94.142135623730951</v>
      </c>
      <c r="K178" s="79">
        <v>12.5</v>
      </c>
      <c r="L178" s="50">
        <f>K178*U178/100</f>
        <v>6000</v>
      </c>
      <c r="M178" s="50">
        <f>U178-L178</f>
        <v>42000</v>
      </c>
      <c r="N178" s="79" t="s">
        <v>34</v>
      </c>
      <c r="O178" s="79" t="s">
        <v>15</v>
      </c>
      <c r="P178" s="37" t="s">
        <v>16</v>
      </c>
      <c r="Q178" s="80"/>
      <c r="R178" s="38"/>
      <c r="S178" s="39"/>
      <c r="T178" s="40"/>
      <c r="U178" s="40">
        <v>48000</v>
      </c>
      <c r="V178" s="40"/>
      <c r="W178" s="40"/>
      <c r="X178" s="41"/>
      <c r="Y178" s="42"/>
      <c r="Z178" s="42"/>
      <c r="AA178" s="42"/>
    </row>
    <row r="179" spans="1:27" ht="249.95" customHeight="1" x14ac:dyDescent="0.55000000000000004">
      <c r="A179" s="31">
        <v>58</v>
      </c>
      <c r="B179" s="32" t="s">
        <v>192</v>
      </c>
      <c r="C179" s="33" t="s">
        <v>193</v>
      </c>
      <c r="D179" s="53" t="s">
        <v>139</v>
      </c>
      <c r="E179" s="33" t="s">
        <v>45</v>
      </c>
      <c r="F179" s="33" t="s">
        <v>33</v>
      </c>
      <c r="G179" s="33">
        <f>'[1]Lotto 58'!C30</f>
        <v>80</v>
      </c>
      <c r="H179" s="33"/>
      <c r="I179" s="33">
        <f>'[1]valutazione lotto 58'!K20</f>
        <v>20</v>
      </c>
      <c r="J179" s="91">
        <f t="shared" si="31"/>
        <v>100</v>
      </c>
      <c r="K179" s="79">
        <v>25</v>
      </c>
      <c r="L179" s="50">
        <f>K179*U179/100</f>
        <v>12000</v>
      </c>
      <c r="M179" s="50">
        <f>U179-L179</f>
        <v>36000</v>
      </c>
      <c r="N179" s="81" t="s">
        <v>14</v>
      </c>
      <c r="O179" s="79"/>
      <c r="P179" s="49" t="s">
        <v>44</v>
      </c>
      <c r="Q179" s="80"/>
      <c r="R179" s="38"/>
      <c r="S179" s="39"/>
      <c r="T179" s="40"/>
      <c r="U179" s="52">
        <v>48000</v>
      </c>
      <c r="V179" s="40"/>
      <c r="W179" s="40"/>
      <c r="X179" s="41"/>
      <c r="Y179" s="42"/>
      <c r="Z179" s="42"/>
      <c r="AA179" s="42"/>
    </row>
    <row r="180" spans="1:27" ht="249.95" customHeight="1" x14ac:dyDescent="0.55000000000000004">
      <c r="A180" s="31">
        <v>58</v>
      </c>
      <c r="B180" s="32" t="s">
        <v>192</v>
      </c>
      <c r="C180" s="33" t="s">
        <v>193</v>
      </c>
      <c r="D180" s="53" t="s">
        <v>139</v>
      </c>
      <c r="E180" s="33" t="s">
        <v>70</v>
      </c>
      <c r="F180" s="33" t="s">
        <v>58</v>
      </c>
      <c r="G180" s="33">
        <f>'[1]Lotto 58'!C31</f>
        <v>45</v>
      </c>
      <c r="H180" s="33" t="s">
        <v>59</v>
      </c>
      <c r="I180" s="33" t="s">
        <v>60</v>
      </c>
      <c r="J180" s="35" t="s">
        <v>60</v>
      </c>
      <c r="K180" s="33" t="s">
        <v>60</v>
      </c>
      <c r="L180" s="33" t="s">
        <v>60</v>
      </c>
      <c r="M180" s="33" t="s">
        <v>60</v>
      </c>
      <c r="N180" s="33" t="s">
        <v>60</v>
      </c>
      <c r="O180" s="79"/>
      <c r="P180" s="91"/>
      <c r="Q180" s="80"/>
      <c r="R180" s="38"/>
      <c r="S180" s="39"/>
      <c r="T180" s="40"/>
      <c r="U180" s="40"/>
      <c r="V180" s="40"/>
      <c r="W180" s="40"/>
      <c r="X180" s="41"/>
      <c r="Y180" s="42"/>
      <c r="Z180" s="42"/>
      <c r="AA180" s="42"/>
    </row>
    <row r="181" spans="1:27" ht="249.95" customHeight="1" x14ac:dyDescent="0.55000000000000004">
      <c r="A181" s="12">
        <v>59</v>
      </c>
      <c r="B181" s="13" t="s">
        <v>194</v>
      </c>
      <c r="C181" s="44" t="s">
        <v>195</v>
      </c>
      <c r="D181" s="14" t="s">
        <v>139</v>
      </c>
      <c r="E181" s="44" t="s">
        <v>196</v>
      </c>
      <c r="F181" s="44" t="s">
        <v>33</v>
      </c>
      <c r="G181" s="44">
        <f>'[1]Lotto 59'!C36</f>
        <v>72.222222222222229</v>
      </c>
      <c r="H181" s="44"/>
      <c r="I181" s="44">
        <f>'[1]valutazione lotto 59'!K18</f>
        <v>11.782991633277703</v>
      </c>
      <c r="J181" s="77">
        <f t="shared" si="31"/>
        <v>84.005213855499932</v>
      </c>
      <c r="K181" s="114">
        <v>19.670000000000002</v>
      </c>
      <c r="L181" s="16">
        <f t="shared" ref="L181:L199" si="32">K181*U181/100</f>
        <v>2124.36</v>
      </c>
      <c r="M181" s="16">
        <f t="shared" ref="M181:M199" si="33">U181-L181</f>
        <v>8675.64</v>
      </c>
      <c r="N181" s="114" t="s">
        <v>34</v>
      </c>
      <c r="O181" s="114" t="s">
        <v>15</v>
      </c>
      <c r="P181" s="17" t="s">
        <v>16</v>
      </c>
      <c r="Q181" s="75">
        <v>3</v>
      </c>
      <c r="R181" s="18">
        <f>Q181*4</f>
        <v>12</v>
      </c>
      <c r="S181" s="19" t="s">
        <v>35</v>
      </c>
      <c r="T181" s="20">
        <v>900</v>
      </c>
      <c r="U181" s="20">
        <f>R181*T181</f>
        <v>10800</v>
      </c>
      <c r="V181" s="40">
        <f>U181*0.2</f>
        <v>2160</v>
      </c>
      <c r="W181" s="40">
        <f>U181/4/12*6</f>
        <v>1350</v>
      </c>
      <c r="X181" s="41">
        <f>U181+V181+W181</f>
        <v>14310</v>
      </c>
      <c r="Y181" s="42">
        <f>U181*0.02</f>
        <v>216</v>
      </c>
      <c r="Z181" s="42">
        <f>U181*0.01</f>
        <v>108</v>
      </c>
      <c r="AA181" s="42" t="s">
        <v>36</v>
      </c>
    </row>
    <row r="182" spans="1:27" ht="249.95" customHeight="1" x14ac:dyDescent="0.55000000000000004">
      <c r="A182" s="12">
        <v>59</v>
      </c>
      <c r="B182" s="13" t="s">
        <v>194</v>
      </c>
      <c r="C182" s="44" t="s">
        <v>195</v>
      </c>
      <c r="D182" s="14" t="s">
        <v>139</v>
      </c>
      <c r="E182" s="44" t="s">
        <v>66</v>
      </c>
      <c r="F182" s="44" t="s">
        <v>33</v>
      </c>
      <c r="G182" s="44">
        <f>'[1]Lotto 59'!C37</f>
        <v>80</v>
      </c>
      <c r="H182" s="44"/>
      <c r="I182" s="44">
        <f>'[1]valutazione lotto 59'!K19</f>
        <v>13.134211036786695</v>
      </c>
      <c r="J182" s="77">
        <f t="shared" si="31"/>
        <v>93.134211036786695</v>
      </c>
      <c r="K182" s="114">
        <v>24.44</v>
      </c>
      <c r="L182" s="16">
        <f t="shared" si="32"/>
        <v>2639.52</v>
      </c>
      <c r="M182" s="16">
        <f t="shared" si="33"/>
        <v>8160.48</v>
      </c>
      <c r="N182" s="115" t="s">
        <v>34</v>
      </c>
      <c r="O182" s="115" t="s">
        <v>15</v>
      </c>
      <c r="P182" s="17" t="s">
        <v>16</v>
      </c>
      <c r="Q182" s="75"/>
      <c r="R182" s="18"/>
      <c r="S182" s="19"/>
      <c r="T182" s="20"/>
      <c r="U182" s="20">
        <v>10800</v>
      </c>
      <c r="V182" s="40"/>
      <c r="W182" s="40"/>
      <c r="X182" s="41"/>
      <c r="Y182" s="42"/>
      <c r="Z182" s="42"/>
      <c r="AA182" s="42"/>
    </row>
    <row r="183" spans="1:27" ht="249.95" customHeight="1" x14ac:dyDescent="0.55000000000000004">
      <c r="A183" s="12">
        <v>59</v>
      </c>
      <c r="B183" s="13" t="s">
        <v>194</v>
      </c>
      <c r="C183" s="44" t="s">
        <v>195</v>
      </c>
      <c r="D183" s="14" t="s">
        <v>139</v>
      </c>
      <c r="E183" s="44" t="s">
        <v>105</v>
      </c>
      <c r="F183" s="44" t="s">
        <v>33</v>
      </c>
      <c r="G183" s="44">
        <f>'[1]Lotto 59'!C38</f>
        <v>72.222222222222229</v>
      </c>
      <c r="H183" s="44"/>
      <c r="I183" s="44">
        <f>'[1]valutazione lotto 59'!K20</f>
        <v>12.523491249194173</v>
      </c>
      <c r="J183" s="77">
        <f t="shared" si="31"/>
        <v>84.745713471416394</v>
      </c>
      <c r="K183" s="114">
        <v>22.22</v>
      </c>
      <c r="L183" s="16">
        <f t="shared" si="32"/>
        <v>2399.7600000000002</v>
      </c>
      <c r="M183" s="16">
        <f t="shared" si="33"/>
        <v>8400.24</v>
      </c>
      <c r="N183" s="114" t="s">
        <v>34</v>
      </c>
      <c r="O183" s="114" t="s">
        <v>15</v>
      </c>
      <c r="P183" s="17" t="s">
        <v>16</v>
      </c>
      <c r="Q183" s="75"/>
      <c r="R183" s="18"/>
      <c r="S183" s="19"/>
      <c r="T183" s="20"/>
      <c r="U183" s="20">
        <v>10800</v>
      </c>
      <c r="V183" s="40"/>
      <c r="W183" s="40"/>
      <c r="X183" s="41"/>
      <c r="Y183" s="42"/>
      <c r="Z183" s="42"/>
      <c r="AA183" s="42"/>
    </row>
    <row r="184" spans="1:27" ht="249.95" customHeight="1" x14ac:dyDescent="0.55000000000000004">
      <c r="A184" s="12">
        <v>59</v>
      </c>
      <c r="B184" s="13" t="s">
        <v>194</v>
      </c>
      <c r="C184" s="44" t="s">
        <v>195</v>
      </c>
      <c r="D184" s="14" t="s">
        <v>139</v>
      </c>
      <c r="E184" s="44" t="s">
        <v>45</v>
      </c>
      <c r="F184" s="44" t="s">
        <v>33</v>
      </c>
      <c r="G184" s="44">
        <f>'[1]Lotto 59'!C39</f>
        <v>80</v>
      </c>
      <c r="H184" s="44"/>
      <c r="I184" s="44">
        <f>'[1]valutazione lotto 59'!K21</f>
        <v>12.523491249194173</v>
      </c>
      <c r="J184" s="77">
        <f t="shared" si="31"/>
        <v>92.523491249194166</v>
      </c>
      <c r="K184" s="114">
        <v>22.22</v>
      </c>
      <c r="L184" s="16">
        <f t="shared" si="32"/>
        <v>2399.7600000000002</v>
      </c>
      <c r="M184" s="16">
        <f t="shared" si="33"/>
        <v>8400.24</v>
      </c>
      <c r="N184" s="114" t="s">
        <v>34</v>
      </c>
      <c r="O184" s="114" t="s">
        <v>15</v>
      </c>
      <c r="P184" s="17" t="s">
        <v>16</v>
      </c>
      <c r="Q184" s="75"/>
      <c r="R184" s="18"/>
      <c r="S184" s="19"/>
      <c r="T184" s="20"/>
      <c r="U184" s="20">
        <v>10800</v>
      </c>
      <c r="V184" s="40"/>
      <c r="W184" s="40"/>
      <c r="X184" s="41"/>
      <c r="Y184" s="42"/>
      <c r="Z184" s="42"/>
      <c r="AA184" s="42"/>
    </row>
    <row r="185" spans="1:27" ht="249.95" customHeight="1" x14ac:dyDescent="0.55000000000000004">
      <c r="A185" s="12">
        <v>59</v>
      </c>
      <c r="B185" s="13" t="s">
        <v>194</v>
      </c>
      <c r="C185" s="44" t="s">
        <v>195</v>
      </c>
      <c r="D185" s="14" t="s">
        <v>139</v>
      </c>
      <c r="E185" s="44" t="s">
        <v>38</v>
      </c>
      <c r="F185" s="44" t="s">
        <v>33</v>
      </c>
      <c r="G185" s="44">
        <f>'[1]Lotto 59'!C40</f>
        <v>72.222222222222229</v>
      </c>
      <c r="H185" s="44"/>
      <c r="I185" s="44">
        <f>'[1]valutazione lotto 59'!K22</f>
        <v>16.802866813638474</v>
      </c>
      <c r="J185" s="77">
        <f t="shared" si="31"/>
        <v>89.025089035860702</v>
      </c>
      <c r="K185" s="114">
        <v>40</v>
      </c>
      <c r="L185" s="16">
        <f t="shared" si="32"/>
        <v>4320</v>
      </c>
      <c r="M185" s="16">
        <f t="shared" si="33"/>
        <v>6480</v>
      </c>
      <c r="N185" s="114" t="s">
        <v>14</v>
      </c>
      <c r="O185" s="114"/>
      <c r="P185" s="45" t="s">
        <v>44</v>
      </c>
      <c r="Q185" s="75"/>
      <c r="R185" s="18"/>
      <c r="S185" s="19"/>
      <c r="T185" s="20"/>
      <c r="U185" s="46">
        <v>10800</v>
      </c>
      <c r="V185" s="40"/>
      <c r="W185" s="40"/>
      <c r="X185" s="41"/>
      <c r="Y185" s="42"/>
      <c r="Z185" s="42"/>
      <c r="AA185" s="42"/>
    </row>
    <row r="186" spans="1:27" ht="249.95" customHeight="1" x14ac:dyDescent="0.55000000000000004">
      <c r="A186" s="12">
        <v>59</v>
      </c>
      <c r="B186" s="13" t="s">
        <v>194</v>
      </c>
      <c r="C186" s="44" t="s">
        <v>195</v>
      </c>
      <c r="D186" s="14" t="s">
        <v>139</v>
      </c>
      <c r="E186" s="44" t="s">
        <v>67</v>
      </c>
      <c r="F186" s="44" t="s">
        <v>33</v>
      </c>
      <c r="G186" s="44">
        <f>'[1]Lotto 59'!C41</f>
        <v>56.666666666666664</v>
      </c>
      <c r="H186" s="44"/>
      <c r="I186" s="44">
        <f>'[1]valutazione lotto 59'!K23</f>
        <v>20</v>
      </c>
      <c r="J186" s="77">
        <f t="shared" si="31"/>
        <v>76.666666666666657</v>
      </c>
      <c r="K186" s="114">
        <v>56.67</v>
      </c>
      <c r="L186" s="16">
        <f t="shared" si="32"/>
        <v>6120.36</v>
      </c>
      <c r="M186" s="16">
        <f t="shared" si="33"/>
        <v>4679.6400000000003</v>
      </c>
      <c r="N186" s="114" t="s">
        <v>34</v>
      </c>
      <c r="O186" s="114" t="s">
        <v>15</v>
      </c>
      <c r="P186" s="17" t="s">
        <v>16</v>
      </c>
      <c r="Q186" s="75"/>
      <c r="R186" s="18"/>
      <c r="S186" s="19"/>
      <c r="T186" s="20"/>
      <c r="U186" s="20">
        <v>10800</v>
      </c>
      <c r="V186" s="40"/>
      <c r="W186" s="40"/>
      <c r="X186" s="41"/>
      <c r="Y186" s="42"/>
      <c r="Z186" s="42"/>
      <c r="AA186" s="42"/>
    </row>
    <row r="187" spans="1:27" ht="249.95" customHeight="1" x14ac:dyDescent="0.55000000000000004">
      <c r="A187" s="31">
        <v>60</v>
      </c>
      <c r="B187" s="32" t="s">
        <v>197</v>
      </c>
      <c r="C187" s="116" t="s">
        <v>198</v>
      </c>
      <c r="D187" s="53" t="s">
        <v>139</v>
      </c>
      <c r="E187" s="116" t="s">
        <v>38</v>
      </c>
      <c r="F187" s="116" t="s">
        <v>33</v>
      </c>
      <c r="G187" s="116">
        <f>'[1]Lotto 60'!B23</f>
        <v>73</v>
      </c>
      <c r="H187" s="116"/>
      <c r="I187" s="116">
        <f>'[1]valutazione lotto 60'!K18</f>
        <v>16.802866813638474</v>
      </c>
      <c r="J187" s="91">
        <f t="shared" si="31"/>
        <v>89.802866813638474</v>
      </c>
      <c r="K187" s="117">
        <v>40</v>
      </c>
      <c r="L187" s="50">
        <f t="shared" si="32"/>
        <v>14400</v>
      </c>
      <c r="M187" s="50">
        <f t="shared" si="33"/>
        <v>21600</v>
      </c>
      <c r="N187" s="118" t="s">
        <v>14</v>
      </c>
      <c r="O187" s="119"/>
      <c r="P187" s="49" t="s">
        <v>44</v>
      </c>
      <c r="Q187" s="80">
        <v>10</v>
      </c>
      <c r="R187" s="38">
        <f>Q187*4</f>
        <v>40</v>
      </c>
      <c r="S187" s="39" t="s">
        <v>35</v>
      </c>
      <c r="T187" s="40">
        <v>900</v>
      </c>
      <c r="U187" s="52">
        <f>R187*T187</f>
        <v>36000</v>
      </c>
      <c r="V187" s="40">
        <f>U187*0.2</f>
        <v>7200</v>
      </c>
      <c r="W187" s="40">
        <f>U187/4/12*6</f>
        <v>4500</v>
      </c>
      <c r="X187" s="41">
        <f>U187+V187+W187</f>
        <v>47700</v>
      </c>
      <c r="Y187" s="42">
        <f>U187*0.02</f>
        <v>720</v>
      </c>
      <c r="Z187" s="42">
        <f>U187*0.01</f>
        <v>360</v>
      </c>
      <c r="AA187" s="42" t="s">
        <v>36</v>
      </c>
    </row>
    <row r="188" spans="1:27" ht="249.95" customHeight="1" x14ac:dyDescent="0.55000000000000004">
      <c r="A188" s="31">
        <v>60</v>
      </c>
      <c r="B188" s="32" t="s">
        <v>197</v>
      </c>
      <c r="C188" s="116" t="s">
        <v>198</v>
      </c>
      <c r="D188" s="53" t="s">
        <v>139</v>
      </c>
      <c r="E188" s="116" t="s">
        <v>70</v>
      </c>
      <c r="F188" s="116" t="s">
        <v>33</v>
      </c>
      <c r="G188" s="116">
        <f>'[1]Lotto 60'!B24</f>
        <v>80</v>
      </c>
      <c r="H188" s="116"/>
      <c r="I188" s="116">
        <f>'[1]valutazione lotto 60'!K19</f>
        <v>8.8554455864355859</v>
      </c>
      <c r="J188" s="91">
        <f t="shared" si="31"/>
        <v>88.855445586435593</v>
      </c>
      <c r="K188" s="117">
        <v>11.11</v>
      </c>
      <c r="L188" s="50">
        <f t="shared" si="32"/>
        <v>3999.6</v>
      </c>
      <c r="M188" s="50">
        <f t="shared" si="33"/>
        <v>32000.400000000001</v>
      </c>
      <c r="N188" s="119" t="s">
        <v>34</v>
      </c>
      <c r="O188" s="119" t="s">
        <v>15</v>
      </c>
      <c r="P188" s="37" t="s">
        <v>16</v>
      </c>
      <c r="Q188" s="80"/>
      <c r="R188" s="38"/>
      <c r="S188" s="39"/>
      <c r="T188" s="40"/>
      <c r="U188" s="40">
        <v>36000</v>
      </c>
      <c r="V188" s="40"/>
      <c r="W188" s="40"/>
      <c r="X188" s="41"/>
      <c r="Y188" s="42"/>
      <c r="Z188" s="42"/>
      <c r="AA188" s="42"/>
    </row>
    <row r="189" spans="1:27" ht="249.95" customHeight="1" x14ac:dyDescent="0.55000000000000004">
      <c r="A189" s="31">
        <v>60</v>
      </c>
      <c r="B189" s="32" t="s">
        <v>197</v>
      </c>
      <c r="C189" s="116" t="s">
        <v>198</v>
      </c>
      <c r="D189" s="53" t="s">
        <v>139</v>
      </c>
      <c r="E189" s="116" t="s">
        <v>67</v>
      </c>
      <c r="F189" s="116" t="s">
        <v>33</v>
      </c>
      <c r="G189" s="116">
        <f>'[1]Lotto 60'!B25</f>
        <v>66.000000000000014</v>
      </c>
      <c r="H189" s="116"/>
      <c r="I189" s="116">
        <f>'[1]valutazione lotto 60'!K20</f>
        <v>20</v>
      </c>
      <c r="J189" s="91">
        <f t="shared" si="31"/>
        <v>86.000000000000014</v>
      </c>
      <c r="K189" s="117">
        <v>56.67</v>
      </c>
      <c r="L189" s="50">
        <f t="shared" si="32"/>
        <v>20401.2</v>
      </c>
      <c r="M189" s="50">
        <f t="shared" si="33"/>
        <v>15598.8</v>
      </c>
      <c r="N189" s="119" t="s">
        <v>14</v>
      </c>
      <c r="O189" s="119"/>
      <c r="P189" s="49" t="s">
        <v>44</v>
      </c>
      <c r="Q189" s="80"/>
      <c r="R189" s="38"/>
      <c r="S189" s="39"/>
      <c r="T189" s="40"/>
      <c r="U189" s="52">
        <v>36000</v>
      </c>
      <c r="V189" s="40"/>
      <c r="W189" s="40"/>
      <c r="X189" s="41"/>
      <c r="Y189" s="42"/>
      <c r="Z189" s="42"/>
      <c r="AA189" s="42"/>
    </row>
    <row r="190" spans="1:27" ht="249.95" customHeight="1" x14ac:dyDescent="0.55000000000000004">
      <c r="A190" s="12">
        <v>61</v>
      </c>
      <c r="B190" s="13" t="s">
        <v>199</v>
      </c>
      <c r="C190" s="14" t="s">
        <v>200</v>
      </c>
      <c r="D190" s="14" t="s">
        <v>139</v>
      </c>
      <c r="E190" s="14" t="s">
        <v>66</v>
      </c>
      <c r="F190" s="14" t="s">
        <v>33</v>
      </c>
      <c r="G190" s="14">
        <f>'[1]Lotto 61'!C32</f>
        <v>73</v>
      </c>
      <c r="H190" s="14"/>
      <c r="I190" s="14">
        <f>'[1]valutazione lotto 61'!K18</f>
        <v>11.766741826970131</v>
      </c>
      <c r="J190" s="77">
        <f t="shared" si="31"/>
        <v>84.766741826970133</v>
      </c>
      <c r="K190" s="74">
        <v>20</v>
      </c>
      <c r="L190" s="16">
        <f t="shared" si="32"/>
        <v>2160</v>
      </c>
      <c r="M190" s="16">
        <f t="shared" si="33"/>
        <v>8640</v>
      </c>
      <c r="N190" s="76" t="s">
        <v>34</v>
      </c>
      <c r="O190" s="76" t="s">
        <v>15</v>
      </c>
      <c r="P190" s="17" t="s">
        <v>16</v>
      </c>
      <c r="Q190" s="75">
        <v>3</v>
      </c>
      <c r="R190" s="18">
        <f>Q190*4</f>
        <v>12</v>
      </c>
      <c r="S190" s="19" t="s">
        <v>35</v>
      </c>
      <c r="T190" s="20">
        <v>900</v>
      </c>
      <c r="U190" s="20">
        <f>R190*T190</f>
        <v>10800</v>
      </c>
      <c r="V190" s="40">
        <f>U190*0.2</f>
        <v>2160</v>
      </c>
      <c r="W190" s="40">
        <f>U190/4/12*6</f>
        <v>1350</v>
      </c>
      <c r="X190" s="41">
        <f>U190+V190+W190</f>
        <v>14310</v>
      </c>
      <c r="Y190" s="42">
        <f>U190*0.02</f>
        <v>216</v>
      </c>
      <c r="Z190" s="42">
        <f>U190*0.01</f>
        <v>108</v>
      </c>
      <c r="AA190" s="42" t="s">
        <v>36</v>
      </c>
    </row>
    <row r="191" spans="1:27" ht="249.95" customHeight="1" x14ac:dyDescent="0.55000000000000004">
      <c r="A191" s="12">
        <v>61</v>
      </c>
      <c r="B191" s="13" t="s">
        <v>199</v>
      </c>
      <c r="C191" s="14" t="s">
        <v>200</v>
      </c>
      <c r="D191" s="14" t="s">
        <v>139</v>
      </c>
      <c r="E191" s="14" t="s">
        <v>32</v>
      </c>
      <c r="F191" s="14" t="s">
        <v>33</v>
      </c>
      <c r="G191" s="14">
        <f>'[1]Lotto 61'!C33</f>
        <v>73</v>
      </c>
      <c r="H191" s="14"/>
      <c r="I191" s="14">
        <f>'[1]valutazione lotto 61'!K19</f>
        <v>12.402614760213808</v>
      </c>
      <c r="J191" s="77">
        <f t="shared" si="31"/>
        <v>85.402614760213808</v>
      </c>
      <c r="K191" s="74">
        <v>22.22</v>
      </c>
      <c r="L191" s="16">
        <f t="shared" si="32"/>
        <v>2399.7600000000002</v>
      </c>
      <c r="M191" s="16">
        <f t="shared" si="33"/>
        <v>8400.24</v>
      </c>
      <c r="N191" s="74" t="s">
        <v>34</v>
      </c>
      <c r="O191" s="74" t="s">
        <v>15</v>
      </c>
      <c r="P191" s="17" t="s">
        <v>16</v>
      </c>
      <c r="Q191" s="75"/>
      <c r="R191" s="18"/>
      <c r="S191" s="19"/>
      <c r="T191" s="20"/>
      <c r="U191" s="20">
        <v>10800</v>
      </c>
      <c r="V191" s="40"/>
      <c r="W191" s="40"/>
      <c r="X191" s="41"/>
      <c r="Y191" s="42"/>
      <c r="Z191" s="42"/>
      <c r="AA191" s="42"/>
    </row>
    <row r="192" spans="1:27" ht="249.95" customHeight="1" x14ac:dyDescent="0.55000000000000004">
      <c r="A192" s="12">
        <v>61</v>
      </c>
      <c r="B192" s="13" t="s">
        <v>199</v>
      </c>
      <c r="C192" s="14" t="s">
        <v>200</v>
      </c>
      <c r="D192" s="14" t="s">
        <v>139</v>
      </c>
      <c r="E192" s="14" t="s">
        <v>105</v>
      </c>
      <c r="F192" s="14" t="s">
        <v>33</v>
      </c>
      <c r="G192" s="14">
        <f>'[1]Lotto 61'!C34</f>
        <v>80</v>
      </c>
      <c r="H192" s="14"/>
      <c r="I192" s="14">
        <f>'[1]valutazione lotto 61'!K20</f>
        <v>18.604852406198251</v>
      </c>
      <c r="J192" s="77">
        <f t="shared" si="31"/>
        <v>98.604852406198248</v>
      </c>
      <c r="K192" s="74">
        <v>50</v>
      </c>
      <c r="L192" s="16">
        <f t="shared" si="32"/>
        <v>5400</v>
      </c>
      <c r="M192" s="16">
        <f t="shared" si="33"/>
        <v>5400</v>
      </c>
      <c r="N192" s="74" t="s">
        <v>14</v>
      </c>
      <c r="O192" s="74"/>
      <c r="P192" s="45" t="s">
        <v>44</v>
      </c>
      <c r="Q192" s="75"/>
      <c r="R192" s="18"/>
      <c r="S192" s="19"/>
      <c r="T192" s="20"/>
      <c r="U192" s="46">
        <v>10800</v>
      </c>
      <c r="V192" s="40"/>
      <c r="W192" s="40"/>
      <c r="X192" s="41"/>
      <c r="Y192" s="42"/>
      <c r="Z192" s="42"/>
      <c r="AA192" s="42"/>
    </row>
    <row r="193" spans="1:27" ht="249.95" customHeight="1" x14ac:dyDescent="0.55000000000000004">
      <c r="A193" s="12">
        <v>61</v>
      </c>
      <c r="B193" s="13" t="s">
        <v>199</v>
      </c>
      <c r="C193" s="14" t="s">
        <v>200</v>
      </c>
      <c r="D193" s="14" t="s">
        <v>139</v>
      </c>
      <c r="E193" s="14" t="s">
        <v>84</v>
      </c>
      <c r="F193" s="14" t="s">
        <v>33</v>
      </c>
      <c r="G193" s="14">
        <f>'[1]Lotto 61'!C35</f>
        <v>58.999999999999986</v>
      </c>
      <c r="H193" s="14"/>
      <c r="I193" s="14">
        <f>'[1]valutazione lotto 61'!K21</f>
        <v>20</v>
      </c>
      <c r="J193" s="77">
        <f t="shared" si="31"/>
        <v>78.999999999999986</v>
      </c>
      <c r="K193" s="74">
        <v>57.78</v>
      </c>
      <c r="L193" s="16">
        <f t="shared" si="32"/>
        <v>6240.24</v>
      </c>
      <c r="M193" s="16">
        <f t="shared" si="33"/>
        <v>4559.76</v>
      </c>
      <c r="N193" s="74" t="s">
        <v>34</v>
      </c>
      <c r="O193" s="74" t="s">
        <v>15</v>
      </c>
      <c r="P193" s="17" t="s">
        <v>16</v>
      </c>
      <c r="Q193" s="75"/>
      <c r="R193" s="18"/>
      <c r="S193" s="19"/>
      <c r="T193" s="20"/>
      <c r="U193" s="20">
        <v>10800</v>
      </c>
      <c r="V193" s="40"/>
      <c r="W193" s="40"/>
      <c r="X193" s="41"/>
      <c r="Y193" s="42"/>
      <c r="Z193" s="42"/>
      <c r="AA193" s="42"/>
    </row>
    <row r="194" spans="1:27" ht="249.95" customHeight="1" x14ac:dyDescent="0.55000000000000004">
      <c r="A194" s="12">
        <v>61</v>
      </c>
      <c r="B194" s="13" t="s">
        <v>199</v>
      </c>
      <c r="C194" s="14" t="s">
        <v>200</v>
      </c>
      <c r="D194" s="14" t="s">
        <v>139</v>
      </c>
      <c r="E194" s="14" t="s">
        <v>38</v>
      </c>
      <c r="F194" s="14" t="s">
        <v>33</v>
      </c>
      <c r="G194" s="14">
        <f>'[1]Lotto 61'!C36</f>
        <v>66.000000000000014</v>
      </c>
      <c r="H194" s="14"/>
      <c r="I194" s="14">
        <f>'[1]valutazione lotto 61'!K22</f>
        <v>17.759596102417724</v>
      </c>
      <c r="J194" s="77">
        <f t="shared" si="31"/>
        <v>83.759596102417731</v>
      </c>
      <c r="K194" s="74">
        <v>45.56</v>
      </c>
      <c r="L194" s="16">
        <f t="shared" si="32"/>
        <v>4920.4799999999996</v>
      </c>
      <c r="M194" s="16">
        <f t="shared" si="33"/>
        <v>5879.52</v>
      </c>
      <c r="N194" s="74" t="s">
        <v>14</v>
      </c>
      <c r="O194" s="74"/>
      <c r="P194" s="45" t="s">
        <v>44</v>
      </c>
      <c r="Q194" s="75"/>
      <c r="R194" s="18"/>
      <c r="S194" s="19"/>
      <c r="T194" s="20"/>
      <c r="U194" s="46">
        <v>10800</v>
      </c>
      <c r="V194" s="40"/>
      <c r="W194" s="40"/>
      <c r="X194" s="41"/>
      <c r="Y194" s="42"/>
      <c r="Z194" s="42"/>
      <c r="AA194" s="42"/>
    </row>
    <row r="195" spans="1:27" ht="249.95" customHeight="1" x14ac:dyDescent="0.55000000000000004">
      <c r="A195" s="31">
        <v>62</v>
      </c>
      <c r="B195" s="32" t="s">
        <v>201</v>
      </c>
      <c r="C195" s="33" t="s">
        <v>202</v>
      </c>
      <c r="D195" s="53" t="s">
        <v>139</v>
      </c>
      <c r="E195" s="33" t="s">
        <v>45</v>
      </c>
      <c r="F195" s="33" t="s">
        <v>33</v>
      </c>
      <c r="G195" s="33">
        <f>'[1]Lotto 62'!B15</f>
        <v>80</v>
      </c>
      <c r="H195" s="33"/>
      <c r="I195" s="33">
        <v>20</v>
      </c>
      <c r="J195" s="88">
        <v>100</v>
      </c>
      <c r="K195" s="79">
        <v>9.23</v>
      </c>
      <c r="L195" s="50">
        <f t="shared" si="32"/>
        <v>2399.8000000000002</v>
      </c>
      <c r="M195" s="50">
        <f t="shared" si="33"/>
        <v>23600.2</v>
      </c>
      <c r="N195" s="81" t="s">
        <v>14</v>
      </c>
      <c r="O195" s="79"/>
      <c r="P195" s="49" t="s">
        <v>44</v>
      </c>
      <c r="Q195" s="80">
        <v>5</v>
      </c>
      <c r="R195" s="38">
        <f>Q195*4</f>
        <v>20</v>
      </c>
      <c r="S195" s="39" t="s">
        <v>35</v>
      </c>
      <c r="T195" s="40">
        <v>1300</v>
      </c>
      <c r="U195" s="52">
        <f>R195*T195</f>
        <v>26000</v>
      </c>
      <c r="V195" s="40">
        <f>U195*0.2</f>
        <v>5200</v>
      </c>
      <c r="W195" s="40">
        <f>U195/4/12*6</f>
        <v>3250</v>
      </c>
      <c r="X195" s="41">
        <f>U195+V195+W195</f>
        <v>34450</v>
      </c>
      <c r="Y195" s="42">
        <f>U195*0.02</f>
        <v>520</v>
      </c>
      <c r="Z195" s="42">
        <f>U195*0.01</f>
        <v>260</v>
      </c>
      <c r="AA195" s="42" t="s">
        <v>36</v>
      </c>
    </row>
    <row r="196" spans="1:27" ht="249.95" customHeight="1" x14ac:dyDescent="0.55000000000000004">
      <c r="A196" s="12">
        <v>63</v>
      </c>
      <c r="B196" s="13" t="s">
        <v>203</v>
      </c>
      <c r="C196" s="14" t="s">
        <v>204</v>
      </c>
      <c r="D196" s="14" t="s">
        <v>139</v>
      </c>
      <c r="E196" s="14" t="s">
        <v>196</v>
      </c>
      <c r="F196" s="14" t="s">
        <v>33</v>
      </c>
      <c r="G196" s="14">
        <f>'[1]Lotto 63'!C28</f>
        <v>58.999999999999986</v>
      </c>
      <c r="H196" s="14"/>
      <c r="I196" s="14">
        <f>'[1]valutazione lotto 63'!K18</f>
        <v>17.916472867168917</v>
      </c>
      <c r="J196" s="77">
        <f t="shared" si="31"/>
        <v>76.916472867168906</v>
      </c>
      <c r="K196" s="74">
        <v>9.6300000000000008</v>
      </c>
      <c r="L196" s="16">
        <f t="shared" si="32"/>
        <v>1540.8</v>
      </c>
      <c r="M196" s="16">
        <f t="shared" si="33"/>
        <v>14459.2</v>
      </c>
      <c r="N196" s="74" t="s">
        <v>34</v>
      </c>
      <c r="O196" s="74" t="s">
        <v>15</v>
      </c>
      <c r="P196" s="17" t="s">
        <v>16</v>
      </c>
      <c r="Q196" s="75">
        <v>5</v>
      </c>
      <c r="R196" s="18">
        <f>Q196*4</f>
        <v>20</v>
      </c>
      <c r="S196" s="19" t="s">
        <v>35</v>
      </c>
      <c r="T196" s="20">
        <v>800</v>
      </c>
      <c r="U196" s="20">
        <f>R196*T196</f>
        <v>16000</v>
      </c>
      <c r="V196" s="40">
        <f>U196*0.2</f>
        <v>3200</v>
      </c>
      <c r="W196" s="40">
        <f>U196/4/12*6</f>
        <v>2000</v>
      </c>
      <c r="X196" s="41">
        <f>U196+V196+W196</f>
        <v>21200</v>
      </c>
      <c r="Y196" s="42">
        <f>U196*0.02</f>
        <v>320</v>
      </c>
      <c r="Z196" s="42">
        <f>U196*0.01</f>
        <v>160</v>
      </c>
      <c r="AA196" s="42" t="s">
        <v>36</v>
      </c>
    </row>
    <row r="197" spans="1:27" ht="249.95" customHeight="1" x14ac:dyDescent="0.55000000000000004">
      <c r="A197" s="12">
        <v>63</v>
      </c>
      <c r="B197" s="13" t="s">
        <v>203</v>
      </c>
      <c r="C197" s="14" t="s">
        <v>204</v>
      </c>
      <c r="D197" s="14" t="s">
        <v>139</v>
      </c>
      <c r="E197" s="14" t="s">
        <v>66</v>
      </c>
      <c r="F197" s="14" t="s">
        <v>33</v>
      </c>
      <c r="G197" s="14">
        <f>'[1]Lotto 63'!C29</f>
        <v>73</v>
      </c>
      <c r="H197" s="14"/>
      <c r="I197" s="14">
        <f>'[1]valutazione lotto 63'!K19</f>
        <v>22.360679774997898</v>
      </c>
      <c r="J197" s="77">
        <f t="shared" si="31"/>
        <v>95.360679774997891</v>
      </c>
      <c r="K197" s="74">
        <v>15</v>
      </c>
      <c r="L197" s="16">
        <f t="shared" si="32"/>
        <v>2400</v>
      </c>
      <c r="M197" s="16">
        <f t="shared" si="33"/>
        <v>13600</v>
      </c>
      <c r="N197" s="74" t="s">
        <v>14</v>
      </c>
      <c r="O197" s="74"/>
      <c r="P197" s="45" t="s">
        <v>44</v>
      </c>
      <c r="Q197" s="75"/>
      <c r="R197" s="18"/>
      <c r="S197" s="19"/>
      <c r="T197" s="20"/>
      <c r="U197" s="46">
        <v>16000</v>
      </c>
      <c r="V197" s="40"/>
      <c r="W197" s="40"/>
      <c r="X197" s="41"/>
      <c r="Y197" s="42"/>
      <c r="Z197" s="42"/>
      <c r="AA197" s="42"/>
    </row>
    <row r="198" spans="1:27" ht="249.95" customHeight="1" x14ac:dyDescent="0.55000000000000004">
      <c r="A198" s="12">
        <v>63</v>
      </c>
      <c r="B198" s="13" t="s">
        <v>203</v>
      </c>
      <c r="C198" s="14" t="s">
        <v>204</v>
      </c>
      <c r="D198" s="14" t="s">
        <v>139</v>
      </c>
      <c r="E198" s="14" t="s">
        <v>32</v>
      </c>
      <c r="F198" s="14" t="s">
        <v>33</v>
      </c>
      <c r="G198" s="14">
        <f>'[1]Lotto 63'!C30</f>
        <v>80</v>
      </c>
      <c r="H198" s="14"/>
      <c r="I198" s="14">
        <f>'[1]valutazione lotto 63'!K20</f>
        <v>22.360679774997898</v>
      </c>
      <c r="J198" s="77">
        <f t="shared" si="31"/>
        <v>102.36067977499789</v>
      </c>
      <c r="K198" s="74">
        <v>15</v>
      </c>
      <c r="L198" s="16">
        <f t="shared" si="32"/>
        <v>2400</v>
      </c>
      <c r="M198" s="16">
        <f t="shared" si="33"/>
        <v>13600</v>
      </c>
      <c r="N198" s="76" t="s">
        <v>14</v>
      </c>
      <c r="O198" s="74"/>
      <c r="P198" s="45" t="s">
        <v>44</v>
      </c>
      <c r="Q198" s="75"/>
      <c r="R198" s="18"/>
      <c r="S198" s="19"/>
      <c r="T198" s="20"/>
      <c r="U198" s="46">
        <v>16000</v>
      </c>
      <c r="V198" s="40"/>
      <c r="W198" s="40"/>
      <c r="X198" s="41"/>
      <c r="Y198" s="42"/>
      <c r="Z198" s="42"/>
      <c r="AA198" s="42"/>
    </row>
    <row r="199" spans="1:27" ht="249.95" customHeight="1" x14ac:dyDescent="0.55000000000000004">
      <c r="A199" s="12">
        <v>63</v>
      </c>
      <c r="B199" s="13" t="s">
        <v>203</v>
      </c>
      <c r="C199" s="14" t="s">
        <v>204</v>
      </c>
      <c r="D199" s="14" t="s">
        <v>139</v>
      </c>
      <c r="E199" s="14" t="s">
        <v>41</v>
      </c>
      <c r="F199" s="14" t="s">
        <v>33</v>
      </c>
      <c r="G199" s="14">
        <f>'[1]Lotto 63'!C31</f>
        <v>73</v>
      </c>
      <c r="H199" s="14"/>
      <c r="I199" s="14">
        <f>'[1]valutazione lotto 63'!K21</f>
        <v>25</v>
      </c>
      <c r="J199" s="77">
        <f t="shared" si="31"/>
        <v>98</v>
      </c>
      <c r="K199" s="74">
        <v>18.75</v>
      </c>
      <c r="L199" s="16">
        <f t="shared" si="32"/>
        <v>3000</v>
      </c>
      <c r="M199" s="16">
        <f t="shared" si="33"/>
        <v>13000</v>
      </c>
      <c r="N199" s="74" t="s">
        <v>14</v>
      </c>
      <c r="O199" s="74"/>
      <c r="P199" s="45" t="s">
        <v>44</v>
      </c>
      <c r="Q199" s="75"/>
      <c r="R199" s="18"/>
      <c r="S199" s="19"/>
      <c r="T199" s="20"/>
      <c r="U199" s="46">
        <v>16000</v>
      </c>
      <c r="V199" s="40"/>
      <c r="W199" s="40"/>
      <c r="X199" s="41"/>
      <c r="Y199" s="42"/>
      <c r="Z199" s="42"/>
      <c r="AA199" s="42"/>
    </row>
    <row r="200" spans="1:27" ht="249.95" customHeight="1" x14ac:dyDescent="0.55000000000000004">
      <c r="A200" s="31">
        <v>64</v>
      </c>
      <c r="B200" s="32" t="s">
        <v>205</v>
      </c>
      <c r="C200" s="33" t="s">
        <v>206</v>
      </c>
      <c r="D200" s="53" t="s">
        <v>139</v>
      </c>
      <c r="E200" s="33" t="s">
        <v>105</v>
      </c>
      <c r="F200" s="33" t="s">
        <v>71</v>
      </c>
      <c r="G200" s="33" t="s">
        <v>60</v>
      </c>
      <c r="H200" s="33" t="s">
        <v>207</v>
      </c>
      <c r="I200" s="33" t="s">
        <v>60</v>
      </c>
      <c r="J200" s="35" t="s">
        <v>60</v>
      </c>
      <c r="K200" s="33" t="s">
        <v>60</v>
      </c>
      <c r="L200" s="33" t="s">
        <v>60</v>
      </c>
      <c r="M200" s="33" t="s">
        <v>60</v>
      </c>
      <c r="N200" s="33" t="s">
        <v>60</v>
      </c>
      <c r="O200" s="79"/>
      <c r="P200" s="91"/>
      <c r="Q200" s="80">
        <v>5</v>
      </c>
      <c r="R200" s="38">
        <f>Q200*4</f>
        <v>20</v>
      </c>
      <c r="S200" s="39" t="s">
        <v>35</v>
      </c>
      <c r="T200" s="40">
        <v>11000</v>
      </c>
      <c r="U200" s="40">
        <f>R200*T200</f>
        <v>220000</v>
      </c>
      <c r="V200" s="40">
        <f>U200*0.2</f>
        <v>44000</v>
      </c>
      <c r="W200" s="40">
        <f>U200/4/12*6</f>
        <v>27500</v>
      </c>
      <c r="X200" s="41">
        <f>U200+V200+W200</f>
        <v>291500</v>
      </c>
      <c r="Y200" s="42">
        <f>U200*0.02</f>
        <v>4400</v>
      </c>
      <c r="Z200" s="42">
        <f>U200*0.01</f>
        <v>2200</v>
      </c>
      <c r="AA200" s="42">
        <v>20</v>
      </c>
    </row>
    <row r="201" spans="1:27" ht="249.95" customHeight="1" x14ac:dyDescent="0.55000000000000004">
      <c r="A201" s="31">
        <v>64</v>
      </c>
      <c r="B201" s="32" t="s">
        <v>205</v>
      </c>
      <c r="C201" s="33" t="s">
        <v>206</v>
      </c>
      <c r="D201" s="53" t="s">
        <v>139</v>
      </c>
      <c r="E201" s="33" t="s">
        <v>41</v>
      </c>
      <c r="F201" s="33" t="s">
        <v>33</v>
      </c>
      <c r="G201" s="33">
        <f>'[1]Lotto 64'!C29</f>
        <v>80</v>
      </c>
      <c r="H201" s="33"/>
      <c r="I201" s="33">
        <f>'[1]valutazione lotto 64'!K19</f>
        <v>20</v>
      </c>
      <c r="J201" s="88">
        <v>100</v>
      </c>
      <c r="K201" s="79">
        <v>4.55</v>
      </c>
      <c r="L201" s="50">
        <f>K201*U201/100</f>
        <v>10010</v>
      </c>
      <c r="M201" s="50">
        <f>U201-L201</f>
        <v>209990</v>
      </c>
      <c r="N201" s="81" t="s">
        <v>208</v>
      </c>
      <c r="O201" s="79"/>
      <c r="P201" s="91" t="s">
        <v>16</v>
      </c>
      <c r="Q201" s="80"/>
      <c r="R201" s="38"/>
      <c r="S201" s="39"/>
      <c r="T201" s="40">
        <v>11000</v>
      </c>
      <c r="U201" s="40">
        <v>220000</v>
      </c>
      <c r="V201" s="40"/>
      <c r="W201" s="40"/>
      <c r="X201" s="41"/>
      <c r="Y201" s="42"/>
      <c r="Z201" s="42"/>
      <c r="AA201" s="42"/>
    </row>
    <row r="202" spans="1:27" ht="249.95" customHeight="1" x14ac:dyDescent="0.55000000000000004">
      <c r="A202" s="31">
        <v>64</v>
      </c>
      <c r="B202" s="32" t="s">
        <v>205</v>
      </c>
      <c r="C202" s="33" t="s">
        <v>206</v>
      </c>
      <c r="D202" s="53" t="s">
        <v>139</v>
      </c>
      <c r="E202" s="33" t="s">
        <v>37</v>
      </c>
      <c r="F202" s="33" t="s">
        <v>71</v>
      </c>
      <c r="G202" s="33" t="s">
        <v>60</v>
      </c>
      <c r="H202" s="33" t="s">
        <v>207</v>
      </c>
      <c r="I202" s="33" t="s">
        <v>60</v>
      </c>
      <c r="J202" s="35" t="s">
        <v>60</v>
      </c>
      <c r="K202" s="33" t="s">
        <v>60</v>
      </c>
      <c r="L202" s="33" t="s">
        <v>60</v>
      </c>
      <c r="M202" s="33" t="s">
        <v>60</v>
      </c>
      <c r="N202" s="33" t="s">
        <v>60</v>
      </c>
      <c r="O202" s="79"/>
      <c r="P202" s="91"/>
      <c r="Q202" s="80"/>
      <c r="R202" s="38"/>
      <c r="S202" s="39"/>
      <c r="T202" s="40"/>
      <c r="U202" s="40"/>
      <c r="V202" s="40"/>
      <c r="W202" s="40"/>
      <c r="X202" s="41"/>
      <c r="Y202" s="42"/>
      <c r="Z202" s="42"/>
      <c r="AA202" s="42"/>
    </row>
    <row r="203" spans="1:27" ht="249.95" customHeight="1" x14ac:dyDescent="0.55000000000000004">
      <c r="A203" s="31">
        <v>64</v>
      </c>
      <c r="B203" s="32" t="s">
        <v>205</v>
      </c>
      <c r="C203" s="33" t="s">
        <v>206</v>
      </c>
      <c r="D203" s="53" t="s">
        <v>139</v>
      </c>
      <c r="E203" s="33" t="s">
        <v>209</v>
      </c>
      <c r="F203" s="33" t="s">
        <v>71</v>
      </c>
      <c r="G203" s="33" t="s">
        <v>60</v>
      </c>
      <c r="H203" s="33" t="s">
        <v>207</v>
      </c>
      <c r="I203" s="33" t="s">
        <v>60</v>
      </c>
      <c r="J203" s="35" t="s">
        <v>60</v>
      </c>
      <c r="K203" s="33" t="s">
        <v>60</v>
      </c>
      <c r="L203" s="33" t="s">
        <v>60</v>
      </c>
      <c r="M203" s="33" t="s">
        <v>60</v>
      </c>
      <c r="N203" s="33" t="s">
        <v>60</v>
      </c>
      <c r="O203" s="79"/>
      <c r="P203" s="91"/>
      <c r="Q203" s="80"/>
      <c r="R203" s="38"/>
      <c r="S203" s="39"/>
      <c r="T203" s="40"/>
      <c r="U203" s="40"/>
      <c r="V203" s="40"/>
      <c r="W203" s="40"/>
      <c r="X203" s="41"/>
      <c r="Y203" s="42"/>
      <c r="Z203" s="42"/>
      <c r="AA203" s="42"/>
    </row>
    <row r="204" spans="1:27" ht="249.95" customHeight="1" x14ac:dyDescent="0.55000000000000004">
      <c r="A204" s="12">
        <v>65</v>
      </c>
      <c r="B204" s="13" t="s">
        <v>210</v>
      </c>
      <c r="C204" s="14" t="s">
        <v>211</v>
      </c>
      <c r="D204" s="14" t="s">
        <v>139</v>
      </c>
      <c r="E204" s="14" t="s">
        <v>66</v>
      </c>
      <c r="F204" s="14" t="s">
        <v>33</v>
      </c>
      <c r="G204" s="14">
        <f>'[1]Lotto 65'!C28</f>
        <v>80</v>
      </c>
      <c r="H204" s="14"/>
      <c r="I204" s="14">
        <f>'[1]valutazione lotto 65'!K18</f>
        <v>16.024055989991123</v>
      </c>
      <c r="J204" s="77">
        <f>G204+I204</f>
        <v>96.024055989991126</v>
      </c>
      <c r="K204" s="74">
        <v>43.33</v>
      </c>
      <c r="L204" s="16">
        <f t="shared" ref="L204:L214" si="34">K204*U204/100</f>
        <v>10399.200000000001</v>
      </c>
      <c r="M204" s="16">
        <f t="shared" ref="M204:M214" si="35">U204-L204</f>
        <v>13600.8</v>
      </c>
      <c r="N204" s="76" t="s">
        <v>14</v>
      </c>
      <c r="O204" s="74"/>
      <c r="P204" s="45" t="s">
        <v>44</v>
      </c>
      <c r="Q204" s="75">
        <v>5</v>
      </c>
      <c r="R204" s="18">
        <f>Q204*4</f>
        <v>20</v>
      </c>
      <c r="S204" s="19" t="s">
        <v>35</v>
      </c>
      <c r="T204" s="20">
        <v>1200</v>
      </c>
      <c r="U204" s="46">
        <f>R204*T204</f>
        <v>24000</v>
      </c>
      <c r="V204" s="40">
        <f>U204*0.2</f>
        <v>4800</v>
      </c>
      <c r="W204" s="40">
        <f>U204/4/12*6</f>
        <v>3000</v>
      </c>
      <c r="X204" s="41">
        <f>U204+V204+W204</f>
        <v>31800</v>
      </c>
      <c r="Y204" s="42">
        <f>U204*0.02</f>
        <v>480</v>
      </c>
      <c r="Z204" s="42">
        <f>U204*0.01</f>
        <v>240</v>
      </c>
      <c r="AA204" s="42" t="s">
        <v>36</v>
      </c>
    </row>
    <row r="205" spans="1:27" ht="249.95" customHeight="1" x14ac:dyDescent="0.55000000000000004">
      <c r="A205" s="12">
        <v>65</v>
      </c>
      <c r="B205" s="13" t="s">
        <v>210</v>
      </c>
      <c r="C205" s="14" t="s">
        <v>211</v>
      </c>
      <c r="D205" s="14" t="s">
        <v>139</v>
      </c>
      <c r="E205" s="14" t="s">
        <v>173</v>
      </c>
      <c r="F205" s="14" t="s">
        <v>33</v>
      </c>
      <c r="G205" s="14">
        <f>'[1]Lotto 65'!C29</f>
        <v>71.75</v>
      </c>
      <c r="H205" s="14"/>
      <c r="I205" s="14">
        <f>'[1]valutazione lotto 65'!K19</f>
        <v>19.116795020396381</v>
      </c>
      <c r="J205" s="77">
        <f t="shared" ref="J205:J211" si="36">G205+I205</f>
        <v>90.866795020396381</v>
      </c>
      <c r="K205" s="74">
        <v>61.67</v>
      </c>
      <c r="L205" s="16">
        <f t="shared" si="34"/>
        <v>14800.8</v>
      </c>
      <c r="M205" s="16">
        <f t="shared" si="35"/>
        <v>9199.2000000000007</v>
      </c>
      <c r="N205" s="74" t="s">
        <v>14</v>
      </c>
      <c r="O205" s="74"/>
      <c r="P205" s="45" t="s">
        <v>44</v>
      </c>
      <c r="Q205" s="75"/>
      <c r="R205" s="18"/>
      <c r="S205" s="19"/>
      <c r="T205" s="20"/>
      <c r="U205" s="46">
        <v>24000</v>
      </c>
      <c r="V205" s="40"/>
      <c r="W205" s="40"/>
      <c r="X205" s="41"/>
      <c r="Y205" s="42"/>
      <c r="Z205" s="42"/>
      <c r="AA205" s="42"/>
    </row>
    <row r="206" spans="1:27" ht="249.95" customHeight="1" x14ac:dyDescent="0.55000000000000004">
      <c r="A206" s="12">
        <v>65</v>
      </c>
      <c r="B206" s="13" t="s">
        <v>210</v>
      </c>
      <c r="C206" s="14" t="s">
        <v>211</v>
      </c>
      <c r="D206" s="14" t="s">
        <v>139</v>
      </c>
      <c r="E206" s="14" t="s">
        <v>38</v>
      </c>
      <c r="F206" s="14" t="s">
        <v>33</v>
      </c>
      <c r="G206" s="14">
        <f>'[1]Lotto 65'!C30</f>
        <v>64.750000000000014</v>
      </c>
      <c r="H206" s="14"/>
      <c r="I206" s="14">
        <f>'[1]valutazione lotto 65'!K20</f>
        <v>18.0534186769688</v>
      </c>
      <c r="J206" s="77">
        <f t="shared" si="36"/>
        <v>82.803418676968818</v>
      </c>
      <c r="K206" s="74">
        <v>55</v>
      </c>
      <c r="L206" s="16">
        <f t="shared" si="34"/>
        <v>13200</v>
      </c>
      <c r="M206" s="16">
        <f t="shared" si="35"/>
        <v>10800</v>
      </c>
      <c r="N206" s="74" t="s">
        <v>14</v>
      </c>
      <c r="O206" s="74"/>
      <c r="P206" s="45" t="s">
        <v>44</v>
      </c>
      <c r="Q206" s="75"/>
      <c r="R206" s="18"/>
      <c r="S206" s="19"/>
      <c r="T206" s="20"/>
      <c r="U206" s="46">
        <v>24000</v>
      </c>
      <c r="V206" s="40"/>
      <c r="W206" s="40"/>
      <c r="X206" s="41"/>
      <c r="Y206" s="42"/>
      <c r="Z206" s="42"/>
      <c r="AA206" s="42"/>
    </row>
    <row r="207" spans="1:27" ht="249.95" customHeight="1" x14ac:dyDescent="0.55000000000000004">
      <c r="A207" s="12">
        <v>65</v>
      </c>
      <c r="B207" s="13" t="s">
        <v>210</v>
      </c>
      <c r="C207" s="14" t="s">
        <v>211</v>
      </c>
      <c r="D207" s="14" t="s">
        <v>139</v>
      </c>
      <c r="E207" s="14" t="s">
        <v>67</v>
      </c>
      <c r="F207" s="14" t="s">
        <v>33</v>
      </c>
      <c r="G207" s="14">
        <f>'[1]Lotto 65'!C31</f>
        <v>71.75</v>
      </c>
      <c r="H207" s="14"/>
      <c r="I207" s="14">
        <f>'[1]valutazione lotto 65'!K21</f>
        <v>20</v>
      </c>
      <c r="J207" s="77">
        <f t="shared" si="36"/>
        <v>91.75</v>
      </c>
      <c r="K207" s="74">
        <v>67.5</v>
      </c>
      <c r="L207" s="16">
        <f t="shared" si="34"/>
        <v>16200</v>
      </c>
      <c r="M207" s="16">
        <f t="shared" si="35"/>
        <v>7800</v>
      </c>
      <c r="N207" s="74" t="s">
        <v>14</v>
      </c>
      <c r="O207" s="74"/>
      <c r="P207" s="45" t="s">
        <v>44</v>
      </c>
      <c r="Q207" s="75"/>
      <c r="R207" s="18"/>
      <c r="S207" s="19"/>
      <c r="T207" s="20"/>
      <c r="U207" s="46">
        <v>24000</v>
      </c>
      <c r="V207" s="40"/>
      <c r="W207" s="40"/>
      <c r="X207" s="41"/>
      <c r="Y207" s="42"/>
      <c r="Z207" s="42"/>
      <c r="AA207" s="42"/>
    </row>
    <row r="208" spans="1:27" ht="249.95" customHeight="1" x14ac:dyDescent="0.55000000000000004">
      <c r="A208" s="31">
        <v>66</v>
      </c>
      <c r="B208" s="32" t="s">
        <v>212</v>
      </c>
      <c r="C208" s="33" t="s">
        <v>213</v>
      </c>
      <c r="D208" s="53" t="s">
        <v>139</v>
      </c>
      <c r="E208" s="33" t="s">
        <v>66</v>
      </c>
      <c r="F208" s="33" t="s">
        <v>33</v>
      </c>
      <c r="G208" s="33">
        <f>'[1]Lotto 66'!B19</f>
        <v>80</v>
      </c>
      <c r="H208" s="33"/>
      <c r="I208" s="53">
        <f>'[1]valutazione lotto 66'!K18</f>
        <v>10.952771405993149</v>
      </c>
      <c r="J208" s="91">
        <f t="shared" si="36"/>
        <v>90.952771405993147</v>
      </c>
      <c r="K208" s="78">
        <v>6.52</v>
      </c>
      <c r="L208" s="50">
        <f t="shared" si="34"/>
        <v>2999.2</v>
      </c>
      <c r="M208" s="50">
        <f t="shared" si="35"/>
        <v>43000.800000000003</v>
      </c>
      <c r="N208" s="79" t="s">
        <v>34</v>
      </c>
      <c r="O208" s="79" t="s">
        <v>104</v>
      </c>
      <c r="P208" s="37" t="s">
        <v>16</v>
      </c>
      <c r="Q208" s="80">
        <v>5</v>
      </c>
      <c r="R208" s="38">
        <f>Q208*4</f>
        <v>20</v>
      </c>
      <c r="S208" s="39" t="s">
        <v>35</v>
      </c>
      <c r="T208" s="120">
        <v>2300</v>
      </c>
      <c r="U208" s="120">
        <f>R208*T208</f>
        <v>46000</v>
      </c>
      <c r="V208" s="120">
        <f>U208*0.2</f>
        <v>9200</v>
      </c>
      <c r="W208" s="120">
        <f>U208/4/12*6</f>
        <v>5750</v>
      </c>
      <c r="X208" s="121">
        <f>U208+V208+W208</f>
        <v>60950</v>
      </c>
      <c r="Y208" s="122">
        <f>U208*0.02</f>
        <v>920</v>
      </c>
      <c r="Z208" s="122">
        <f>U208*0.01</f>
        <v>460</v>
      </c>
      <c r="AA208" s="42" t="s">
        <v>36</v>
      </c>
    </row>
    <row r="209" spans="1:27" ht="249.95" customHeight="1" x14ac:dyDescent="0.55000000000000004">
      <c r="A209" s="31">
        <v>66</v>
      </c>
      <c r="B209" s="32" t="s">
        <v>212</v>
      </c>
      <c r="C209" s="33" t="s">
        <v>213</v>
      </c>
      <c r="D209" s="53" t="s">
        <v>139</v>
      </c>
      <c r="E209" s="33" t="s">
        <v>134</v>
      </c>
      <c r="F209" s="33" t="s">
        <v>33</v>
      </c>
      <c r="G209" s="33">
        <f>'[1]Lotto 66'!B20</f>
        <v>73</v>
      </c>
      <c r="H209" s="33"/>
      <c r="I209" s="53">
        <f>'[1]valutazione lotto 66'!K19</f>
        <v>20</v>
      </c>
      <c r="J209" s="91">
        <f t="shared" si="36"/>
        <v>93</v>
      </c>
      <c r="K209" s="78">
        <v>21.74</v>
      </c>
      <c r="L209" s="50">
        <f t="shared" si="34"/>
        <v>10000.4</v>
      </c>
      <c r="M209" s="50">
        <f t="shared" si="35"/>
        <v>35999.599999999999</v>
      </c>
      <c r="N209" s="81" t="s">
        <v>14</v>
      </c>
      <c r="O209" s="79"/>
      <c r="P209" s="49" t="s">
        <v>44</v>
      </c>
      <c r="Q209" s="80"/>
      <c r="R209" s="38"/>
      <c r="S209" s="39"/>
      <c r="T209" s="120"/>
      <c r="U209" s="120">
        <v>46000</v>
      </c>
      <c r="V209" s="120"/>
      <c r="W209" s="120"/>
      <c r="X209" s="121"/>
      <c r="Y209" s="122"/>
      <c r="Z209" s="122"/>
      <c r="AA209" s="42"/>
    </row>
    <row r="210" spans="1:27" ht="249.95" customHeight="1" x14ac:dyDescent="0.55000000000000004">
      <c r="A210" s="12">
        <v>67</v>
      </c>
      <c r="B210" s="13" t="s">
        <v>214</v>
      </c>
      <c r="C210" s="14" t="s">
        <v>215</v>
      </c>
      <c r="D210" s="14" t="s">
        <v>139</v>
      </c>
      <c r="E210" s="14" t="s">
        <v>66</v>
      </c>
      <c r="F210" s="14" t="s">
        <v>33</v>
      </c>
      <c r="G210" s="14">
        <f>'[1]Lotto 67'!B15</f>
        <v>80</v>
      </c>
      <c r="H210" s="14"/>
      <c r="I210" s="14">
        <f>'[1]valutazione lotto 67'!K18</f>
        <v>20</v>
      </c>
      <c r="J210" s="77">
        <v>100</v>
      </c>
      <c r="K210" s="74">
        <v>6.67</v>
      </c>
      <c r="L210" s="16">
        <f t="shared" si="34"/>
        <v>3201.6</v>
      </c>
      <c r="M210" s="16">
        <f t="shared" si="35"/>
        <v>44798.400000000001</v>
      </c>
      <c r="N210" s="76" t="s">
        <v>14</v>
      </c>
      <c r="O210" s="74"/>
      <c r="P210" s="45" t="s">
        <v>44</v>
      </c>
      <c r="Q210" s="75">
        <v>5</v>
      </c>
      <c r="R210" s="18">
        <f>Q210*4</f>
        <v>20</v>
      </c>
      <c r="S210" s="19" t="s">
        <v>35</v>
      </c>
      <c r="T210" s="123">
        <v>2400</v>
      </c>
      <c r="U210" s="123">
        <f>R210*T210</f>
        <v>48000</v>
      </c>
      <c r="V210" s="120">
        <f>U210*0.2</f>
        <v>9600</v>
      </c>
      <c r="W210" s="120">
        <f>U210/4/12*6</f>
        <v>6000</v>
      </c>
      <c r="X210" s="121">
        <f>U210+V210+W210</f>
        <v>63600</v>
      </c>
      <c r="Y210" s="122">
        <f>U210*0.02</f>
        <v>960</v>
      </c>
      <c r="Z210" s="122">
        <f>U210*0.01</f>
        <v>480</v>
      </c>
      <c r="AA210" s="42" t="s">
        <v>36</v>
      </c>
    </row>
    <row r="211" spans="1:27" ht="249.95" customHeight="1" x14ac:dyDescent="0.55000000000000004">
      <c r="A211" s="31">
        <v>68</v>
      </c>
      <c r="B211" s="32" t="s">
        <v>216</v>
      </c>
      <c r="C211" s="33" t="s">
        <v>217</v>
      </c>
      <c r="D211" s="53" t="s">
        <v>139</v>
      </c>
      <c r="E211" s="33" t="s">
        <v>66</v>
      </c>
      <c r="F211" s="33" t="s">
        <v>33</v>
      </c>
      <c r="G211" s="33">
        <f>'[1]Lotto 68'!B19</f>
        <v>73</v>
      </c>
      <c r="H211" s="33"/>
      <c r="I211" s="33">
        <f>'[1]valutazione lotto 68'!K18</f>
        <v>20</v>
      </c>
      <c r="J211" s="91">
        <f t="shared" si="36"/>
        <v>93</v>
      </c>
      <c r="K211" s="79">
        <v>51.67</v>
      </c>
      <c r="L211" s="50">
        <f t="shared" si="34"/>
        <v>99206.399999999994</v>
      </c>
      <c r="M211" s="50">
        <f t="shared" si="35"/>
        <v>92793.600000000006</v>
      </c>
      <c r="N211" s="79" t="s">
        <v>14</v>
      </c>
      <c r="O211" s="79"/>
      <c r="P211" s="49" t="s">
        <v>44</v>
      </c>
      <c r="Q211" s="80">
        <v>40</v>
      </c>
      <c r="R211" s="38">
        <f>Q211*4</f>
        <v>160</v>
      </c>
      <c r="S211" s="39" t="s">
        <v>35</v>
      </c>
      <c r="T211" s="40">
        <v>1200</v>
      </c>
      <c r="U211" s="52">
        <f>R211*T211</f>
        <v>192000</v>
      </c>
      <c r="V211" s="40">
        <f>U211*0.2</f>
        <v>38400</v>
      </c>
      <c r="W211" s="40">
        <f>U211/4/12*6</f>
        <v>24000</v>
      </c>
      <c r="X211" s="41">
        <f>U211+V211+W211</f>
        <v>254400</v>
      </c>
      <c r="Y211" s="42">
        <f>U211*0.02</f>
        <v>3840</v>
      </c>
      <c r="Z211" s="42">
        <f>U211*0.01</f>
        <v>1920</v>
      </c>
      <c r="AA211" s="42">
        <v>20</v>
      </c>
    </row>
    <row r="212" spans="1:27" ht="249.95" customHeight="1" x14ac:dyDescent="0.55000000000000004">
      <c r="A212" s="31">
        <v>68</v>
      </c>
      <c r="B212" s="32" t="s">
        <v>216</v>
      </c>
      <c r="C212" s="33" t="s">
        <v>217</v>
      </c>
      <c r="D212" s="53" t="s">
        <v>139</v>
      </c>
      <c r="E212" s="33" t="s">
        <v>105</v>
      </c>
      <c r="F212" s="33" t="s">
        <v>33</v>
      </c>
      <c r="G212" s="33">
        <f>'[1]Lotto 68'!B20</f>
        <v>80</v>
      </c>
      <c r="H212" s="33"/>
      <c r="I212" s="33">
        <f>'[1]valutazione lotto 68'!K19</f>
        <v>19.836763690920876</v>
      </c>
      <c r="J212" s="91">
        <f>G212+I212</f>
        <v>99.836763690920876</v>
      </c>
      <c r="K212" s="79">
        <v>50.83</v>
      </c>
      <c r="L212" s="50">
        <f t="shared" si="34"/>
        <v>97593.600000000006</v>
      </c>
      <c r="M212" s="50">
        <f t="shared" si="35"/>
        <v>94406.399999999994</v>
      </c>
      <c r="N212" s="81" t="s">
        <v>14</v>
      </c>
      <c r="O212" s="79"/>
      <c r="P212" s="49" t="s">
        <v>44</v>
      </c>
      <c r="Q212" s="80"/>
      <c r="R212" s="38"/>
      <c r="S212" s="39"/>
      <c r="T212" s="40"/>
      <c r="U212" s="52">
        <v>192000</v>
      </c>
      <c r="V212" s="40"/>
      <c r="W212" s="40"/>
      <c r="X212" s="41"/>
      <c r="Y212" s="42"/>
      <c r="Z212" s="42"/>
      <c r="AA212" s="42"/>
    </row>
    <row r="213" spans="1:27" ht="249.95" customHeight="1" x14ac:dyDescent="0.55000000000000004">
      <c r="A213" s="12">
        <v>69</v>
      </c>
      <c r="B213" s="101" t="s">
        <v>218</v>
      </c>
      <c r="C213" s="14" t="s">
        <v>219</v>
      </c>
      <c r="D213" s="14" t="s">
        <v>139</v>
      </c>
      <c r="E213" s="14" t="s">
        <v>37</v>
      </c>
      <c r="F213" s="14" t="s">
        <v>33</v>
      </c>
      <c r="G213" s="14">
        <f>'[1]Lotto 69'!B15</f>
        <v>80</v>
      </c>
      <c r="H213" s="14"/>
      <c r="I213" s="14">
        <f>'[1]valutazione lotto 69'!K18</f>
        <v>20</v>
      </c>
      <c r="J213" s="77">
        <v>100</v>
      </c>
      <c r="K213" s="74">
        <v>0.34</v>
      </c>
      <c r="L213" s="16">
        <f t="shared" si="34"/>
        <v>784.65200000000016</v>
      </c>
      <c r="M213" s="16">
        <f t="shared" si="35"/>
        <v>229995.348</v>
      </c>
      <c r="N213" s="76" t="s">
        <v>14</v>
      </c>
      <c r="O213" s="74"/>
      <c r="P213" s="45" t="s">
        <v>44</v>
      </c>
      <c r="Q213" s="75">
        <v>5</v>
      </c>
      <c r="R213" s="18">
        <f>Q213*4</f>
        <v>20</v>
      </c>
      <c r="S213" s="19" t="s">
        <v>35</v>
      </c>
      <c r="T213" s="123">
        <v>11539</v>
      </c>
      <c r="U213" s="123">
        <f>R213*T213</f>
        <v>230780</v>
      </c>
      <c r="V213" s="120">
        <f>U213*0.2</f>
        <v>46156</v>
      </c>
      <c r="W213" s="120">
        <f>U213/4/12*6</f>
        <v>28847.5</v>
      </c>
      <c r="X213" s="121">
        <f>U213+V213+W213</f>
        <v>305783.5</v>
      </c>
      <c r="Y213" s="122">
        <f>U213*0.02</f>
        <v>4615.6000000000004</v>
      </c>
      <c r="Z213" s="122">
        <f>U213*0.01</f>
        <v>2307.8000000000002</v>
      </c>
      <c r="AA213" s="122">
        <v>35</v>
      </c>
    </row>
    <row r="214" spans="1:27" ht="249.95" customHeight="1" x14ac:dyDescent="0.55000000000000004">
      <c r="A214" s="31">
        <v>70</v>
      </c>
      <c r="B214" s="32" t="s">
        <v>220</v>
      </c>
      <c r="C214" s="33" t="s">
        <v>221</v>
      </c>
      <c r="D214" s="53" t="s">
        <v>139</v>
      </c>
      <c r="E214" s="33" t="s">
        <v>41</v>
      </c>
      <c r="F214" s="33" t="s">
        <v>33</v>
      </c>
      <c r="G214" s="33">
        <f>'[1]Lotto 70'!B15</f>
        <v>80</v>
      </c>
      <c r="H214" s="33"/>
      <c r="I214" s="33">
        <f>'[1]valutazione lotto 70'!K18</f>
        <v>20</v>
      </c>
      <c r="J214" s="88">
        <v>100</v>
      </c>
      <c r="K214" s="79">
        <v>11</v>
      </c>
      <c r="L214" s="50">
        <f t="shared" si="34"/>
        <v>11000</v>
      </c>
      <c r="M214" s="50">
        <f t="shared" si="35"/>
        <v>89000</v>
      </c>
      <c r="N214" s="81" t="s">
        <v>14</v>
      </c>
      <c r="O214" s="79"/>
      <c r="P214" s="49" t="s">
        <v>44</v>
      </c>
      <c r="Q214" s="80">
        <v>5</v>
      </c>
      <c r="R214" s="38">
        <f>Q214*4</f>
        <v>20</v>
      </c>
      <c r="S214" s="39" t="s">
        <v>35</v>
      </c>
      <c r="T214" s="40">
        <v>5000</v>
      </c>
      <c r="U214" s="52">
        <f>R214*T214</f>
        <v>100000</v>
      </c>
      <c r="V214" s="40">
        <f>U214*0.2</f>
        <v>20000</v>
      </c>
      <c r="W214" s="40">
        <f>U214/4/12*6</f>
        <v>12500</v>
      </c>
      <c r="X214" s="41">
        <f>U214+V214+W214</f>
        <v>132500</v>
      </c>
      <c r="Y214" s="42">
        <f>U214*0.02</f>
        <v>2000</v>
      </c>
      <c r="Z214" s="42">
        <f>U214*0.01</f>
        <v>1000</v>
      </c>
      <c r="AA214" s="42" t="s">
        <v>36</v>
      </c>
    </row>
    <row r="215" spans="1:27" s="70" customFormat="1" ht="249.95" customHeight="1" x14ac:dyDescent="0.55000000000000004">
      <c r="A215" s="60">
        <v>71</v>
      </c>
      <c r="B215" s="100" t="s">
        <v>222</v>
      </c>
      <c r="C215" s="62" t="s">
        <v>223</v>
      </c>
      <c r="D215" s="62"/>
      <c r="E215" s="64" t="s">
        <v>94</v>
      </c>
      <c r="F215" s="62"/>
      <c r="G215" s="62"/>
      <c r="H215" s="62"/>
      <c r="I215" s="62"/>
      <c r="J215" s="82"/>
      <c r="K215" s="83"/>
      <c r="L215" s="83"/>
      <c r="M215" s="83"/>
      <c r="N215" s="83"/>
      <c r="O215" s="83"/>
      <c r="P215" s="82"/>
      <c r="Q215" s="84">
        <v>5</v>
      </c>
      <c r="R215" s="66">
        <f>Q215*4</f>
        <v>20</v>
      </c>
      <c r="S215" s="67" t="s">
        <v>35</v>
      </c>
      <c r="T215" s="68">
        <v>5000</v>
      </c>
      <c r="U215" s="68">
        <f>R215*T215</f>
        <v>100000</v>
      </c>
      <c r="V215" s="68">
        <f>U215*0.2</f>
        <v>20000</v>
      </c>
      <c r="W215" s="68">
        <f>U215/4/12*6</f>
        <v>12500</v>
      </c>
      <c r="X215" s="69">
        <f>U215+V215+W215</f>
        <v>132500</v>
      </c>
      <c r="Y215" s="69">
        <f>U215*0.02</f>
        <v>2000</v>
      </c>
      <c r="Z215" s="69">
        <f>U215*0.01</f>
        <v>1000</v>
      </c>
      <c r="AA215" s="69" t="s">
        <v>36</v>
      </c>
    </row>
    <row r="216" spans="1:27" ht="249.95" customHeight="1" x14ac:dyDescent="0.55000000000000004">
      <c r="A216" s="31">
        <v>72</v>
      </c>
      <c r="B216" s="32" t="s">
        <v>224</v>
      </c>
      <c r="C216" s="53" t="s">
        <v>225</v>
      </c>
      <c r="D216" s="53" t="s">
        <v>226</v>
      </c>
      <c r="E216" s="53" t="s">
        <v>227</v>
      </c>
      <c r="F216" s="33" t="s">
        <v>33</v>
      </c>
      <c r="G216" s="53">
        <f>'[1]Lotto 72'!B15</f>
        <v>80</v>
      </c>
      <c r="H216" s="53"/>
      <c r="I216" s="53">
        <f>'[1]valutazione lotto 72'!K18</f>
        <v>20</v>
      </c>
      <c r="J216" s="91">
        <v>100</v>
      </c>
      <c r="K216" s="78">
        <v>23.33</v>
      </c>
      <c r="L216" s="50">
        <f t="shared" ref="L216:L224" si="37">K216*U216/100</f>
        <v>20997</v>
      </c>
      <c r="M216" s="50">
        <f t="shared" ref="M216:M224" si="38">U216-L216</f>
        <v>69003</v>
      </c>
      <c r="N216" s="81" t="s">
        <v>14</v>
      </c>
      <c r="O216" s="78"/>
      <c r="P216" s="49" t="s">
        <v>44</v>
      </c>
      <c r="Q216" s="80">
        <v>5</v>
      </c>
      <c r="R216" s="38">
        <f>Q216*4</f>
        <v>20</v>
      </c>
      <c r="S216" s="39" t="s">
        <v>35</v>
      </c>
      <c r="T216" s="40">
        <v>4500</v>
      </c>
      <c r="U216" s="52">
        <f>R216*T216</f>
        <v>90000</v>
      </c>
      <c r="V216" s="40">
        <f>U216*0.2</f>
        <v>18000</v>
      </c>
      <c r="W216" s="40">
        <f>U216/4/12*6</f>
        <v>11250</v>
      </c>
      <c r="X216" s="41">
        <f>U216+V216+W216</f>
        <v>119250</v>
      </c>
      <c r="Y216" s="42">
        <f>U216*0.02</f>
        <v>1800</v>
      </c>
      <c r="Z216" s="42">
        <f>U216*0.01</f>
        <v>900</v>
      </c>
      <c r="AA216" s="42" t="s">
        <v>36</v>
      </c>
    </row>
    <row r="217" spans="1:27" ht="249.95" customHeight="1" x14ac:dyDescent="0.55000000000000004">
      <c r="A217" s="12">
        <v>73</v>
      </c>
      <c r="B217" s="13" t="s">
        <v>228</v>
      </c>
      <c r="C217" s="14" t="s">
        <v>229</v>
      </c>
      <c r="D217" s="14" t="s">
        <v>226</v>
      </c>
      <c r="E217" s="14" t="s">
        <v>230</v>
      </c>
      <c r="F217" s="14" t="s">
        <v>33</v>
      </c>
      <c r="G217" s="14">
        <f>'[1]Lotto 73'!C28</f>
        <v>66.000000000000014</v>
      </c>
      <c r="H217" s="14"/>
      <c r="I217" s="14">
        <f>'[1]valutazione lotto 73'!K18</f>
        <v>20</v>
      </c>
      <c r="J217" s="77">
        <f t="shared" ref="J217:J224" si="39">G217+I217</f>
        <v>86.000000000000014</v>
      </c>
      <c r="K217" s="74">
        <v>29.29</v>
      </c>
      <c r="L217" s="16">
        <f t="shared" si="37"/>
        <v>49207.199999999997</v>
      </c>
      <c r="M217" s="16">
        <f t="shared" si="38"/>
        <v>118792.8</v>
      </c>
      <c r="N217" s="76" t="s">
        <v>14</v>
      </c>
      <c r="O217" s="74"/>
      <c r="P217" s="45" t="s">
        <v>44</v>
      </c>
      <c r="Q217" s="75">
        <v>3</v>
      </c>
      <c r="R217" s="18">
        <f>Q217*4</f>
        <v>12</v>
      </c>
      <c r="S217" s="19" t="s">
        <v>35</v>
      </c>
      <c r="T217" s="20">
        <v>14000</v>
      </c>
      <c r="U217" s="46">
        <f>R217*T217</f>
        <v>168000</v>
      </c>
      <c r="V217" s="40">
        <f>U217*0.2</f>
        <v>33600</v>
      </c>
      <c r="W217" s="40">
        <f>U217/4/12*6</f>
        <v>21000</v>
      </c>
      <c r="X217" s="41">
        <f>U217+V217+W217</f>
        <v>222600</v>
      </c>
      <c r="Y217" s="42">
        <f>U217*0.02</f>
        <v>3360</v>
      </c>
      <c r="Z217" s="42">
        <f>U217*0.01</f>
        <v>1680</v>
      </c>
      <c r="AA217" s="42">
        <v>20</v>
      </c>
    </row>
    <row r="218" spans="1:27" ht="249.95" customHeight="1" x14ac:dyDescent="0.55000000000000004">
      <c r="A218" s="12">
        <v>73</v>
      </c>
      <c r="B218" s="13" t="s">
        <v>228</v>
      </c>
      <c r="C218" s="14" t="s">
        <v>229</v>
      </c>
      <c r="D218" s="14" t="s">
        <v>226</v>
      </c>
      <c r="E218" s="14" t="s">
        <v>231</v>
      </c>
      <c r="F218" s="14" t="s">
        <v>33</v>
      </c>
      <c r="G218" s="14">
        <f>'[1]Lotto 73'!C29</f>
        <v>80</v>
      </c>
      <c r="H218" s="14"/>
      <c r="I218" s="14">
        <f>'[1]valutazione lotto 73'!K19</f>
        <v>2.2172852104174492</v>
      </c>
      <c r="J218" s="77">
        <f t="shared" si="39"/>
        <v>82.217285210417444</v>
      </c>
      <c r="K218" s="74">
        <v>0.36</v>
      </c>
      <c r="L218" s="16">
        <f t="shared" si="37"/>
        <v>604.79999999999995</v>
      </c>
      <c r="M218" s="16">
        <f t="shared" si="38"/>
        <v>167395.20000000001</v>
      </c>
      <c r="N218" s="74" t="s">
        <v>34</v>
      </c>
      <c r="O218" s="74" t="s">
        <v>15</v>
      </c>
      <c r="P218" s="17" t="s">
        <v>16</v>
      </c>
      <c r="Q218" s="75"/>
      <c r="R218" s="18"/>
      <c r="S218" s="19"/>
      <c r="T218" s="20"/>
      <c r="U218" s="20">
        <v>168000</v>
      </c>
      <c r="V218" s="40"/>
      <c r="W218" s="40"/>
      <c r="X218" s="41"/>
      <c r="Y218" s="42"/>
      <c r="Z218" s="42"/>
      <c r="AA218" s="42"/>
    </row>
    <row r="219" spans="1:27" ht="249.95" customHeight="1" x14ac:dyDescent="0.55000000000000004">
      <c r="A219" s="12">
        <v>73</v>
      </c>
      <c r="B219" s="13" t="s">
        <v>228</v>
      </c>
      <c r="C219" s="14" t="s">
        <v>229</v>
      </c>
      <c r="D219" s="14" t="s">
        <v>226</v>
      </c>
      <c r="E219" s="14" t="s">
        <v>232</v>
      </c>
      <c r="F219" s="14" t="s">
        <v>33</v>
      </c>
      <c r="G219" s="14">
        <f>'[1]Lotto 73'!C30</f>
        <v>80</v>
      </c>
      <c r="H219" s="14"/>
      <c r="I219" s="14">
        <f>'[1]valutazione lotto 73'!K20</f>
        <v>3.1138628788043805</v>
      </c>
      <c r="J219" s="77">
        <f t="shared" si="39"/>
        <v>83.113862878804383</v>
      </c>
      <c r="K219" s="74">
        <v>0.71</v>
      </c>
      <c r="L219" s="16">
        <f t="shared" si="37"/>
        <v>1192.8</v>
      </c>
      <c r="M219" s="16">
        <f t="shared" si="38"/>
        <v>166807.20000000001</v>
      </c>
      <c r="N219" s="74" t="s">
        <v>34</v>
      </c>
      <c r="O219" s="74" t="s">
        <v>15</v>
      </c>
      <c r="P219" s="17" t="s">
        <v>16</v>
      </c>
      <c r="Q219" s="75"/>
      <c r="R219" s="18"/>
      <c r="S219" s="19"/>
      <c r="T219" s="20"/>
      <c r="U219" s="20">
        <v>168000</v>
      </c>
      <c r="V219" s="40"/>
      <c r="W219" s="40"/>
      <c r="X219" s="41"/>
      <c r="Y219" s="42"/>
      <c r="Z219" s="42"/>
      <c r="AA219" s="42"/>
    </row>
    <row r="220" spans="1:27" ht="249.95" customHeight="1" x14ac:dyDescent="0.55000000000000004">
      <c r="A220" s="12">
        <v>73</v>
      </c>
      <c r="B220" s="13" t="s">
        <v>228</v>
      </c>
      <c r="C220" s="14" t="s">
        <v>229</v>
      </c>
      <c r="D220" s="14" t="s">
        <v>226</v>
      </c>
      <c r="E220" s="14" t="s">
        <v>227</v>
      </c>
      <c r="F220" s="14" t="s">
        <v>33</v>
      </c>
      <c r="G220" s="14">
        <f>'[1]Lotto 73'!C31</f>
        <v>73</v>
      </c>
      <c r="H220" s="14"/>
      <c r="I220" s="14">
        <f>'[1]valutazione lotto 73'!K21</f>
        <v>9.8745978046026277</v>
      </c>
      <c r="J220" s="77">
        <f t="shared" si="39"/>
        <v>82.874597804602629</v>
      </c>
      <c r="K220" s="74">
        <v>7.14</v>
      </c>
      <c r="L220" s="16">
        <f t="shared" si="37"/>
        <v>11995.2</v>
      </c>
      <c r="M220" s="16">
        <f t="shared" si="38"/>
        <v>156004.79999999999</v>
      </c>
      <c r="N220" s="74" t="s">
        <v>34</v>
      </c>
      <c r="O220" s="74" t="s">
        <v>15</v>
      </c>
      <c r="P220" s="17" t="s">
        <v>16</v>
      </c>
      <c r="Q220" s="75"/>
      <c r="R220" s="18"/>
      <c r="S220" s="19"/>
      <c r="T220" s="20"/>
      <c r="U220" s="20">
        <v>168000</v>
      </c>
      <c r="V220" s="40"/>
      <c r="W220" s="40"/>
      <c r="X220" s="41"/>
      <c r="Y220" s="42"/>
      <c r="Z220" s="42"/>
      <c r="AA220" s="42"/>
    </row>
    <row r="221" spans="1:27" ht="249.95" customHeight="1" x14ac:dyDescent="0.55000000000000004">
      <c r="A221" s="31">
        <v>74</v>
      </c>
      <c r="B221" s="32" t="s">
        <v>233</v>
      </c>
      <c r="C221" s="33" t="s">
        <v>234</v>
      </c>
      <c r="D221" s="53" t="s">
        <v>226</v>
      </c>
      <c r="E221" s="33" t="s">
        <v>231</v>
      </c>
      <c r="F221" s="33" t="s">
        <v>33</v>
      </c>
      <c r="G221" s="33">
        <f>'[1]Lotto 74'!B19</f>
        <v>80</v>
      </c>
      <c r="H221" s="33"/>
      <c r="I221" s="33">
        <f>'[1]valutazione lotto 74'!K18</f>
        <v>0.72595400864062776</v>
      </c>
      <c r="J221" s="88">
        <f t="shared" si="39"/>
        <v>80.725954008640628</v>
      </c>
      <c r="K221" s="79">
        <v>0.03</v>
      </c>
      <c r="L221" s="50">
        <f t="shared" si="37"/>
        <v>64.8</v>
      </c>
      <c r="M221" s="50">
        <f t="shared" si="38"/>
        <v>215935.2</v>
      </c>
      <c r="N221" s="79" t="s">
        <v>34</v>
      </c>
      <c r="O221" s="79" t="s">
        <v>15</v>
      </c>
      <c r="P221" s="37" t="s">
        <v>16</v>
      </c>
      <c r="Q221" s="80">
        <v>3</v>
      </c>
      <c r="R221" s="38">
        <f>Q221*4</f>
        <v>12</v>
      </c>
      <c r="S221" s="39" t="s">
        <v>35</v>
      </c>
      <c r="T221" s="40">
        <v>18000</v>
      </c>
      <c r="U221" s="40">
        <f>R221*T221</f>
        <v>216000</v>
      </c>
      <c r="V221" s="40">
        <f>U221*0.2</f>
        <v>43200</v>
      </c>
      <c r="W221" s="40">
        <f>U221/4/12*6</f>
        <v>27000</v>
      </c>
      <c r="X221" s="41">
        <f>U221+V221+W221</f>
        <v>286200</v>
      </c>
      <c r="Y221" s="42">
        <f>U221*0.02</f>
        <v>4320</v>
      </c>
      <c r="Z221" s="42">
        <f>U221*0.01</f>
        <v>2160</v>
      </c>
      <c r="AA221" s="42">
        <v>20</v>
      </c>
    </row>
    <row r="222" spans="1:27" ht="249.95" customHeight="1" x14ac:dyDescent="0.55000000000000004">
      <c r="A222" s="31">
        <v>74</v>
      </c>
      <c r="B222" s="32" t="s">
        <v>233</v>
      </c>
      <c r="C222" s="33" t="s">
        <v>234</v>
      </c>
      <c r="D222" s="53" t="s">
        <v>226</v>
      </c>
      <c r="E222" s="33" t="s">
        <v>232</v>
      </c>
      <c r="F222" s="33" t="s">
        <v>33</v>
      </c>
      <c r="G222" s="33">
        <f>'[1]Lotto 74'!B20</f>
        <v>80</v>
      </c>
      <c r="H222" s="33"/>
      <c r="I222" s="33">
        <f>'[1]valutazione lotto 74'!K19</f>
        <v>20</v>
      </c>
      <c r="J222" s="88">
        <f t="shared" si="39"/>
        <v>100</v>
      </c>
      <c r="K222" s="79">
        <v>22.77</v>
      </c>
      <c r="L222" s="50">
        <f t="shared" si="37"/>
        <v>49183.199999999997</v>
      </c>
      <c r="M222" s="50">
        <f t="shared" si="38"/>
        <v>166816.79999999999</v>
      </c>
      <c r="N222" s="81" t="s">
        <v>14</v>
      </c>
      <c r="O222" s="79"/>
      <c r="P222" s="49" t="s">
        <v>44</v>
      </c>
      <c r="Q222" s="80"/>
      <c r="R222" s="38"/>
      <c r="S222" s="39"/>
      <c r="T222" s="40"/>
      <c r="U222" s="52">
        <v>216000</v>
      </c>
      <c r="V222" s="40"/>
      <c r="W222" s="40"/>
      <c r="X222" s="41"/>
      <c r="Y222" s="42"/>
      <c r="Z222" s="42"/>
      <c r="AA222" s="42"/>
    </row>
    <row r="223" spans="1:27" ht="249.95" customHeight="1" x14ac:dyDescent="0.55000000000000004">
      <c r="A223" s="12">
        <v>75</v>
      </c>
      <c r="B223" s="13" t="s">
        <v>235</v>
      </c>
      <c r="C223" s="14" t="s">
        <v>236</v>
      </c>
      <c r="D223" s="14" t="s">
        <v>226</v>
      </c>
      <c r="E223" s="14" t="s">
        <v>41</v>
      </c>
      <c r="F223" s="14" t="s">
        <v>33</v>
      </c>
      <c r="G223" s="14">
        <f>'[1]Lotto 75'!B19</f>
        <v>80</v>
      </c>
      <c r="H223" s="14"/>
      <c r="I223" s="14">
        <f>'[1]valutazione lotto 75'!K18</f>
        <v>20</v>
      </c>
      <c r="J223" s="77">
        <f t="shared" si="39"/>
        <v>100</v>
      </c>
      <c r="K223" s="74">
        <v>3.33</v>
      </c>
      <c r="L223" s="16">
        <f t="shared" si="37"/>
        <v>1998</v>
      </c>
      <c r="M223" s="16">
        <f t="shared" si="38"/>
        <v>58002</v>
      </c>
      <c r="N223" s="76" t="s">
        <v>14</v>
      </c>
      <c r="O223" s="74"/>
      <c r="P223" s="45" t="s">
        <v>44</v>
      </c>
      <c r="Q223" s="75">
        <v>5</v>
      </c>
      <c r="R223" s="18">
        <f>Q223*4</f>
        <v>20</v>
      </c>
      <c r="S223" s="19" t="s">
        <v>35</v>
      </c>
      <c r="T223" s="20">
        <v>3000</v>
      </c>
      <c r="U223" s="46">
        <f>R223*T223</f>
        <v>60000</v>
      </c>
      <c r="V223" s="40">
        <f>U223*0.2</f>
        <v>12000</v>
      </c>
      <c r="W223" s="40">
        <f>U223/4/12*6</f>
        <v>7500</v>
      </c>
      <c r="X223" s="41">
        <f>U223+V223+W223</f>
        <v>79500</v>
      </c>
      <c r="Y223" s="42">
        <f>U223*0.02</f>
        <v>1200</v>
      </c>
      <c r="Z223" s="42">
        <f>U223*0.01</f>
        <v>600</v>
      </c>
      <c r="AA223" s="42" t="s">
        <v>36</v>
      </c>
    </row>
    <row r="224" spans="1:27" ht="249.95" customHeight="1" x14ac:dyDescent="0.55000000000000004">
      <c r="A224" s="12">
        <v>75</v>
      </c>
      <c r="B224" s="13" t="s">
        <v>235</v>
      </c>
      <c r="C224" s="14" t="s">
        <v>236</v>
      </c>
      <c r="D224" s="14" t="s">
        <v>226</v>
      </c>
      <c r="E224" s="14" t="s">
        <v>209</v>
      </c>
      <c r="F224" s="14" t="s">
        <v>33</v>
      </c>
      <c r="G224" s="14">
        <f>'[1]Lotto 75'!B20</f>
        <v>64.750000000000014</v>
      </c>
      <c r="H224" s="14"/>
      <c r="I224" s="14">
        <f>'[1]valutazione lotto 75'!K19</f>
        <v>14.163354143726005</v>
      </c>
      <c r="J224" s="77">
        <f t="shared" si="39"/>
        <v>78.913354143726025</v>
      </c>
      <c r="K224" s="74">
        <v>1.67</v>
      </c>
      <c r="L224" s="16">
        <f t="shared" si="37"/>
        <v>1002</v>
      </c>
      <c r="M224" s="16">
        <f t="shared" si="38"/>
        <v>58998</v>
      </c>
      <c r="N224" s="74" t="s">
        <v>34</v>
      </c>
      <c r="O224" s="74" t="s">
        <v>15</v>
      </c>
      <c r="P224" s="17" t="s">
        <v>16</v>
      </c>
      <c r="Q224" s="75"/>
      <c r="R224" s="18"/>
      <c r="S224" s="19"/>
      <c r="T224" s="20"/>
      <c r="U224" s="20">
        <v>60000</v>
      </c>
      <c r="V224" s="40"/>
      <c r="W224" s="40"/>
      <c r="X224" s="41"/>
      <c r="Y224" s="42"/>
      <c r="Z224" s="42"/>
      <c r="AA224" s="42"/>
    </row>
    <row r="225" spans="1:27" ht="249.95" customHeight="1" x14ac:dyDescent="0.55000000000000004">
      <c r="A225" s="31">
        <v>76</v>
      </c>
      <c r="B225" s="32" t="s">
        <v>237</v>
      </c>
      <c r="C225" s="33" t="s">
        <v>238</v>
      </c>
      <c r="D225" s="53" t="s">
        <v>226</v>
      </c>
      <c r="E225" s="33" t="s">
        <v>84</v>
      </c>
      <c r="F225" s="33" t="s">
        <v>71</v>
      </c>
      <c r="G225" s="33" t="s">
        <v>60</v>
      </c>
      <c r="H225" s="33" t="s">
        <v>239</v>
      </c>
      <c r="I225" s="33" t="s">
        <v>60</v>
      </c>
      <c r="J225" s="33" t="s">
        <v>60</v>
      </c>
      <c r="K225" s="33" t="s">
        <v>60</v>
      </c>
      <c r="L225" s="33" t="s">
        <v>60</v>
      </c>
      <c r="M225" s="33" t="s">
        <v>60</v>
      </c>
      <c r="N225" s="33" t="s">
        <v>60</v>
      </c>
      <c r="O225" s="79"/>
      <c r="P225" s="91"/>
      <c r="Q225" s="80">
        <v>5</v>
      </c>
      <c r="R225" s="38">
        <f>Q225*4</f>
        <v>20</v>
      </c>
      <c r="S225" s="39" t="s">
        <v>35</v>
      </c>
      <c r="T225" s="40">
        <v>3000</v>
      </c>
      <c r="U225" s="40">
        <f>R225*T225</f>
        <v>60000</v>
      </c>
      <c r="V225" s="40">
        <f>U225*0.2</f>
        <v>12000</v>
      </c>
      <c r="W225" s="40">
        <f>U225/4/12*6</f>
        <v>7500</v>
      </c>
      <c r="X225" s="41">
        <f>U225+V225+W225</f>
        <v>79500</v>
      </c>
      <c r="Y225" s="42">
        <f>U225*0.02</f>
        <v>1200</v>
      </c>
      <c r="Z225" s="42">
        <f>U225*0.01</f>
        <v>600</v>
      </c>
      <c r="AA225" s="42" t="s">
        <v>36</v>
      </c>
    </row>
    <row r="226" spans="1:27" ht="249.95" customHeight="1" x14ac:dyDescent="0.55000000000000004">
      <c r="A226" s="12">
        <v>77</v>
      </c>
      <c r="B226" s="13" t="s">
        <v>240</v>
      </c>
      <c r="C226" s="14" t="s">
        <v>241</v>
      </c>
      <c r="D226" s="14" t="s">
        <v>226</v>
      </c>
      <c r="E226" s="14" t="s">
        <v>105</v>
      </c>
      <c r="F226" s="14" t="s">
        <v>33</v>
      </c>
      <c r="G226" s="14">
        <f>'[1]Lotto 77'!C28</f>
        <v>80</v>
      </c>
      <c r="H226" s="14"/>
      <c r="I226" s="14">
        <f>'[1]valutazione lotto 77'!K18</f>
        <v>20</v>
      </c>
      <c r="J226" s="77">
        <v>100</v>
      </c>
      <c r="K226" s="74">
        <v>20</v>
      </c>
      <c r="L226" s="16">
        <f>K226*U226/100</f>
        <v>48000</v>
      </c>
      <c r="M226" s="16">
        <f>U226-L226</f>
        <v>192000</v>
      </c>
      <c r="N226" s="76" t="s">
        <v>14</v>
      </c>
      <c r="O226" s="74"/>
      <c r="P226" s="47" t="s">
        <v>489</v>
      </c>
      <c r="Q226" s="75">
        <v>5</v>
      </c>
      <c r="R226" s="18">
        <f>Q226*4</f>
        <v>20</v>
      </c>
      <c r="S226" s="19" t="s">
        <v>35</v>
      </c>
      <c r="T226" s="20">
        <v>12000</v>
      </c>
      <c r="U226" s="46">
        <f>R226*T226</f>
        <v>240000</v>
      </c>
      <c r="V226" s="40">
        <f>U226*0.2</f>
        <v>48000</v>
      </c>
      <c r="W226" s="40">
        <f>U226/4/12*6</f>
        <v>30000</v>
      </c>
      <c r="X226" s="41">
        <f>U226+V226+W226</f>
        <v>318000</v>
      </c>
      <c r="Y226" s="42">
        <f>U226*0.02</f>
        <v>4800</v>
      </c>
      <c r="Z226" s="42">
        <f>U226*0.01</f>
        <v>2400</v>
      </c>
      <c r="AA226" s="42">
        <v>35</v>
      </c>
    </row>
    <row r="227" spans="1:27" ht="249.95" customHeight="1" x14ac:dyDescent="0.55000000000000004">
      <c r="A227" s="12">
        <v>77</v>
      </c>
      <c r="B227" s="13" t="s">
        <v>240</v>
      </c>
      <c r="C227" s="14" t="s">
        <v>241</v>
      </c>
      <c r="D227" s="14" t="s">
        <v>226</v>
      </c>
      <c r="E227" s="14" t="s">
        <v>41</v>
      </c>
      <c r="F227" s="14" t="s">
        <v>71</v>
      </c>
      <c r="G227" s="14" t="s">
        <v>60</v>
      </c>
      <c r="H227" s="14" t="s">
        <v>242</v>
      </c>
      <c r="I227" s="14" t="s">
        <v>60</v>
      </c>
      <c r="J227" s="14" t="s">
        <v>60</v>
      </c>
      <c r="K227" s="14" t="s">
        <v>60</v>
      </c>
      <c r="L227" s="14" t="s">
        <v>60</v>
      </c>
      <c r="M227" s="14" t="s">
        <v>60</v>
      </c>
      <c r="N227" s="14" t="s">
        <v>60</v>
      </c>
      <c r="O227" s="74"/>
      <c r="P227" s="77"/>
      <c r="Q227" s="75"/>
      <c r="R227" s="18"/>
      <c r="S227" s="19"/>
      <c r="T227" s="20"/>
      <c r="U227" s="20"/>
      <c r="V227" s="40"/>
      <c r="W227" s="40"/>
      <c r="X227" s="41"/>
      <c r="Y227" s="42"/>
      <c r="Z227" s="42"/>
      <c r="AA227" s="42"/>
    </row>
    <row r="228" spans="1:27" ht="249.95" customHeight="1" x14ac:dyDescent="0.55000000000000004">
      <c r="A228" s="12">
        <v>77</v>
      </c>
      <c r="B228" s="13" t="s">
        <v>240</v>
      </c>
      <c r="C228" s="14" t="s">
        <v>241</v>
      </c>
      <c r="D228" s="14" t="s">
        <v>226</v>
      </c>
      <c r="E228" s="14" t="s">
        <v>37</v>
      </c>
      <c r="F228" s="14" t="s">
        <v>71</v>
      </c>
      <c r="G228" s="14" t="s">
        <v>60</v>
      </c>
      <c r="H228" s="14" t="s">
        <v>242</v>
      </c>
      <c r="I228" s="14" t="s">
        <v>60</v>
      </c>
      <c r="J228" s="14" t="s">
        <v>60</v>
      </c>
      <c r="K228" s="14" t="s">
        <v>60</v>
      </c>
      <c r="L228" s="14" t="s">
        <v>60</v>
      </c>
      <c r="M228" s="14" t="s">
        <v>60</v>
      </c>
      <c r="N228" s="14" t="s">
        <v>60</v>
      </c>
      <c r="O228" s="74"/>
      <c r="P228" s="77"/>
      <c r="Q228" s="75"/>
      <c r="R228" s="18"/>
      <c r="S228" s="19"/>
      <c r="T228" s="20"/>
      <c r="U228" s="20"/>
      <c r="V228" s="40"/>
      <c r="W228" s="40"/>
      <c r="X228" s="41"/>
      <c r="Y228" s="42"/>
      <c r="Z228" s="42"/>
      <c r="AA228" s="42"/>
    </row>
    <row r="229" spans="1:27" ht="249.95" customHeight="1" x14ac:dyDescent="0.55000000000000004">
      <c r="A229" s="12">
        <v>77</v>
      </c>
      <c r="B229" s="13" t="s">
        <v>240</v>
      </c>
      <c r="C229" s="14" t="s">
        <v>241</v>
      </c>
      <c r="D229" s="14" t="s">
        <v>226</v>
      </c>
      <c r="E229" s="14" t="s">
        <v>209</v>
      </c>
      <c r="F229" s="14" t="s">
        <v>71</v>
      </c>
      <c r="G229" s="14" t="s">
        <v>60</v>
      </c>
      <c r="H229" s="14" t="s">
        <v>242</v>
      </c>
      <c r="I229" s="14" t="s">
        <v>60</v>
      </c>
      <c r="J229" s="14" t="s">
        <v>60</v>
      </c>
      <c r="K229" s="14" t="s">
        <v>60</v>
      </c>
      <c r="L229" s="14" t="s">
        <v>60</v>
      </c>
      <c r="M229" s="14" t="s">
        <v>60</v>
      </c>
      <c r="N229" s="14" t="s">
        <v>60</v>
      </c>
      <c r="O229" s="74"/>
      <c r="P229" s="77"/>
      <c r="Q229" s="75"/>
      <c r="R229" s="18"/>
      <c r="S229" s="19"/>
      <c r="T229" s="20"/>
      <c r="U229" s="20"/>
      <c r="V229" s="40"/>
      <c r="W229" s="40"/>
      <c r="X229" s="41"/>
      <c r="Y229" s="42"/>
      <c r="Z229" s="42"/>
      <c r="AA229" s="42"/>
    </row>
    <row r="230" spans="1:27" ht="249.95" customHeight="1" x14ac:dyDescent="0.55000000000000004">
      <c r="A230" s="31">
        <v>78</v>
      </c>
      <c r="B230" s="32" t="s">
        <v>243</v>
      </c>
      <c r="C230" s="33" t="s">
        <v>244</v>
      </c>
      <c r="D230" s="53" t="s">
        <v>226</v>
      </c>
      <c r="E230" s="33" t="s">
        <v>83</v>
      </c>
      <c r="F230" s="33" t="s">
        <v>33</v>
      </c>
      <c r="G230" s="33">
        <f>'[1]Lotto 78'!B19</f>
        <v>80</v>
      </c>
      <c r="H230" s="33"/>
      <c r="I230" s="33">
        <f>'[1]valutazione lotto 78'!K18</f>
        <v>20</v>
      </c>
      <c r="J230" s="88">
        <v>100</v>
      </c>
      <c r="K230" s="79">
        <v>46.15</v>
      </c>
      <c r="L230" s="50">
        <f>K230*U230/100</f>
        <v>59995</v>
      </c>
      <c r="M230" s="50">
        <f>U230-L230</f>
        <v>70005</v>
      </c>
      <c r="N230" s="81" t="s">
        <v>14</v>
      </c>
      <c r="O230" s="79"/>
      <c r="P230" s="49" t="s">
        <v>44</v>
      </c>
      <c r="Q230" s="80">
        <v>5</v>
      </c>
      <c r="R230" s="38">
        <f>Q230*4</f>
        <v>20</v>
      </c>
      <c r="S230" s="39" t="s">
        <v>35</v>
      </c>
      <c r="T230" s="40">
        <v>6500</v>
      </c>
      <c r="U230" s="52">
        <f>R230*T230</f>
        <v>130000</v>
      </c>
      <c r="V230" s="40">
        <f>U230*0.2</f>
        <v>26000</v>
      </c>
      <c r="W230" s="40">
        <f>U230/4/12*6</f>
        <v>16250</v>
      </c>
      <c r="X230" s="41">
        <f>U230+V230+W230</f>
        <v>172250</v>
      </c>
      <c r="Y230" s="42">
        <f>U230*0.02</f>
        <v>2600</v>
      </c>
      <c r="Z230" s="42">
        <f>U230*0.01</f>
        <v>1300</v>
      </c>
      <c r="AA230" s="42">
        <v>20</v>
      </c>
    </row>
    <row r="231" spans="1:27" ht="249.95" customHeight="1" x14ac:dyDescent="0.55000000000000004">
      <c r="A231" s="31">
        <v>78</v>
      </c>
      <c r="B231" s="32" t="s">
        <v>243</v>
      </c>
      <c r="C231" s="33" t="s">
        <v>244</v>
      </c>
      <c r="D231" s="53" t="s">
        <v>226</v>
      </c>
      <c r="E231" s="33" t="s">
        <v>41</v>
      </c>
      <c r="F231" s="33" t="s">
        <v>71</v>
      </c>
      <c r="G231" s="33" t="s">
        <v>60</v>
      </c>
      <c r="H231" s="33" t="s">
        <v>245</v>
      </c>
      <c r="I231" s="33" t="s">
        <v>60</v>
      </c>
      <c r="J231" s="88"/>
      <c r="K231" s="79"/>
      <c r="L231" s="79"/>
      <c r="M231" s="79"/>
      <c r="N231" s="79"/>
      <c r="O231" s="79"/>
      <c r="P231" s="91"/>
      <c r="Q231" s="80"/>
      <c r="R231" s="38"/>
      <c r="S231" s="39"/>
      <c r="T231" s="40"/>
      <c r="U231" s="40"/>
      <c r="V231" s="40"/>
      <c r="W231" s="40"/>
      <c r="X231" s="41"/>
      <c r="Y231" s="42"/>
      <c r="Z231" s="42"/>
      <c r="AA231" s="42"/>
    </row>
    <row r="232" spans="1:27" ht="249.95" customHeight="1" x14ac:dyDescent="0.55000000000000004">
      <c r="A232" s="12">
        <v>79</v>
      </c>
      <c r="B232" s="13" t="s">
        <v>246</v>
      </c>
      <c r="C232" s="14" t="s">
        <v>247</v>
      </c>
      <c r="D232" s="14" t="s">
        <v>226</v>
      </c>
      <c r="E232" s="14" t="s">
        <v>248</v>
      </c>
      <c r="F232" s="14" t="s">
        <v>33</v>
      </c>
      <c r="G232" s="14">
        <f>'[1]Lotto 79'!B15</f>
        <v>80</v>
      </c>
      <c r="H232" s="14"/>
      <c r="I232" s="14">
        <f>'[1]valutazione lotto 79'!K18</f>
        <v>20</v>
      </c>
      <c r="J232" s="77">
        <v>100</v>
      </c>
      <c r="K232" s="74">
        <v>3.45</v>
      </c>
      <c r="L232" s="16">
        <f>K232*U232/100</f>
        <v>2001</v>
      </c>
      <c r="M232" s="16">
        <f>U232-L232</f>
        <v>55999</v>
      </c>
      <c r="N232" s="76" t="s">
        <v>14</v>
      </c>
      <c r="O232" s="74"/>
      <c r="P232" s="45" t="s">
        <v>44</v>
      </c>
      <c r="Q232" s="75">
        <v>5</v>
      </c>
      <c r="R232" s="18">
        <f>Q232*4</f>
        <v>20</v>
      </c>
      <c r="S232" s="19" t="s">
        <v>35</v>
      </c>
      <c r="T232" s="20">
        <v>2900</v>
      </c>
      <c r="U232" s="46">
        <f>R232*T232</f>
        <v>58000</v>
      </c>
      <c r="V232" s="40">
        <f>U232*0.2</f>
        <v>11600</v>
      </c>
      <c r="W232" s="40">
        <f>U232/4/12*6</f>
        <v>7250</v>
      </c>
      <c r="X232" s="41">
        <f>U232+V232+W232</f>
        <v>76850</v>
      </c>
      <c r="Y232" s="42">
        <f>U232*0.02</f>
        <v>1160</v>
      </c>
      <c r="Z232" s="42">
        <f>U232*0.01</f>
        <v>580</v>
      </c>
      <c r="AA232" s="42" t="s">
        <v>36</v>
      </c>
    </row>
    <row r="233" spans="1:27" ht="249.95" customHeight="1" x14ac:dyDescent="0.55000000000000004">
      <c r="A233" s="31">
        <v>80</v>
      </c>
      <c r="B233" s="32" t="s">
        <v>249</v>
      </c>
      <c r="C233" s="53" t="s">
        <v>250</v>
      </c>
      <c r="D233" s="53" t="s">
        <v>226</v>
      </c>
      <c r="E233" s="53" t="s">
        <v>66</v>
      </c>
      <c r="F233" s="33" t="s">
        <v>33</v>
      </c>
      <c r="G233" s="53">
        <f>'[1]Lotto 80'!C28</f>
        <v>73</v>
      </c>
      <c r="H233" s="53"/>
      <c r="I233" s="53">
        <f>'[1]valutazione lotto 80'!K18</f>
        <v>20</v>
      </c>
      <c r="J233" s="91">
        <f>G233+I233</f>
        <v>93</v>
      </c>
      <c r="K233" s="78">
        <v>27.5</v>
      </c>
      <c r="L233" s="50">
        <f>K233*U233/100</f>
        <v>7040</v>
      </c>
      <c r="M233" s="50">
        <f>U233-L233</f>
        <v>18560</v>
      </c>
      <c r="N233" s="33" t="s">
        <v>14</v>
      </c>
      <c r="O233" s="78"/>
      <c r="P233" s="49" t="s">
        <v>44</v>
      </c>
      <c r="Q233" s="80">
        <v>8</v>
      </c>
      <c r="R233" s="38">
        <f>Q233*4</f>
        <v>32</v>
      </c>
      <c r="S233" s="39" t="s">
        <v>35</v>
      </c>
      <c r="T233" s="40">
        <v>800</v>
      </c>
      <c r="U233" s="52">
        <f>R233*T233</f>
        <v>25600</v>
      </c>
      <c r="V233" s="40">
        <f>U233*0.2</f>
        <v>5120</v>
      </c>
      <c r="W233" s="40">
        <f>U233/4/12*6</f>
        <v>3200</v>
      </c>
      <c r="X233" s="41">
        <f>U233+V233+W233</f>
        <v>33920</v>
      </c>
      <c r="Y233" s="42">
        <f>U233*0.02</f>
        <v>512</v>
      </c>
      <c r="Z233" s="42">
        <f>U233*0.01</f>
        <v>256</v>
      </c>
      <c r="AA233" s="42" t="s">
        <v>36</v>
      </c>
    </row>
    <row r="234" spans="1:27" ht="249.95" customHeight="1" x14ac:dyDescent="0.55000000000000004">
      <c r="A234" s="31">
        <v>80</v>
      </c>
      <c r="B234" s="32" t="s">
        <v>249</v>
      </c>
      <c r="C234" s="53" t="s">
        <v>250</v>
      </c>
      <c r="D234" s="53" t="s">
        <v>226</v>
      </c>
      <c r="E234" s="53" t="s">
        <v>32</v>
      </c>
      <c r="F234" s="33" t="s">
        <v>33</v>
      </c>
      <c r="G234" s="53">
        <f>'[1]Lotto 80'!C29</f>
        <v>73</v>
      </c>
      <c r="H234" s="53"/>
      <c r="I234" s="53">
        <f>'[1]valutazione lotto 80'!K19</f>
        <v>14.770978917519928</v>
      </c>
      <c r="J234" s="91">
        <f>G234+I234</f>
        <v>87.770978917519926</v>
      </c>
      <c r="K234" s="78">
        <v>15</v>
      </c>
      <c r="L234" s="50">
        <f>K234*U234/100</f>
        <v>3840</v>
      </c>
      <c r="M234" s="50">
        <f>U234-L234</f>
        <v>21760</v>
      </c>
      <c r="N234" s="78" t="s">
        <v>34</v>
      </c>
      <c r="O234" s="78" t="s">
        <v>15</v>
      </c>
      <c r="P234" s="37" t="s">
        <v>16</v>
      </c>
      <c r="Q234" s="80"/>
      <c r="R234" s="38"/>
      <c r="S234" s="39"/>
      <c r="T234" s="40"/>
      <c r="U234" s="40">
        <v>25600</v>
      </c>
      <c r="V234" s="40"/>
      <c r="W234" s="40"/>
      <c r="X234" s="41"/>
      <c r="Y234" s="42"/>
      <c r="Z234" s="42"/>
      <c r="AA234" s="42"/>
    </row>
    <row r="235" spans="1:27" ht="249.95" customHeight="1" x14ac:dyDescent="0.55000000000000004">
      <c r="A235" s="31">
        <v>80</v>
      </c>
      <c r="B235" s="32" t="s">
        <v>249</v>
      </c>
      <c r="C235" s="53" t="s">
        <v>250</v>
      </c>
      <c r="D235" s="53" t="s">
        <v>226</v>
      </c>
      <c r="E235" s="53" t="s">
        <v>105</v>
      </c>
      <c r="F235" s="33" t="s">
        <v>33</v>
      </c>
      <c r="G235" s="53">
        <f>'[1]Lotto 80'!C30</f>
        <v>73</v>
      </c>
      <c r="H235" s="53"/>
      <c r="I235" s="53">
        <f>'[1]valutazione lotto 80'!K20</f>
        <v>19.540168418367891</v>
      </c>
      <c r="J235" s="91">
        <f>G235+I235</f>
        <v>92.540168418367898</v>
      </c>
      <c r="K235" s="78">
        <v>26.25</v>
      </c>
      <c r="L235" s="50">
        <f>K235*U235/100</f>
        <v>6720</v>
      </c>
      <c r="M235" s="50">
        <f>U235-L235</f>
        <v>18880</v>
      </c>
      <c r="N235" s="78" t="s">
        <v>14</v>
      </c>
      <c r="O235" s="78"/>
      <c r="P235" s="49" t="s">
        <v>44</v>
      </c>
      <c r="Q235" s="80"/>
      <c r="R235" s="38"/>
      <c r="S235" s="39"/>
      <c r="T235" s="40"/>
      <c r="U235" s="52">
        <v>25600</v>
      </c>
      <c r="V235" s="40"/>
      <c r="W235" s="40"/>
      <c r="X235" s="41"/>
      <c r="Y235" s="42"/>
      <c r="Z235" s="42"/>
      <c r="AA235" s="42"/>
    </row>
    <row r="236" spans="1:27" ht="249.95" customHeight="1" x14ac:dyDescent="0.55000000000000004">
      <c r="A236" s="31">
        <v>80</v>
      </c>
      <c r="B236" s="32" t="s">
        <v>249</v>
      </c>
      <c r="C236" s="53" t="s">
        <v>250</v>
      </c>
      <c r="D236" s="53" t="s">
        <v>226</v>
      </c>
      <c r="E236" s="53" t="s">
        <v>45</v>
      </c>
      <c r="F236" s="33" t="s">
        <v>33</v>
      </c>
      <c r="G236" s="53">
        <f>'[1]Lotto 80'!C31</f>
        <v>80</v>
      </c>
      <c r="H236" s="53"/>
      <c r="I236" s="53">
        <f>'[1]valutazione lotto 80'!K21</f>
        <v>13.48399724926484</v>
      </c>
      <c r="J236" s="91">
        <f>G236+I236</f>
        <v>93.483997249264846</v>
      </c>
      <c r="K236" s="78">
        <v>12.5</v>
      </c>
      <c r="L236" s="50">
        <f>K236*U236/100</f>
        <v>3200</v>
      </c>
      <c r="M236" s="50">
        <f>U236-L236</f>
        <v>22400</v>
      </c>
      <c r="N236" s="97" t="s">
        <v>34</v>
      </c>
      <c r="O236" s="97" t="s">
        <v>15</v>
      </c>
      <c r="P236" s="37" t="s">
        <v>16</v>
      </c>
      <c r="Q236" s="80"/>
      <c r="R236" s="38"/>
      <c r="S236" s="39"/>
      <c r="T236" s="40"/>
      <c r="U236" s="40">
        <v>25600</v>
      </c>
      <c r="V236" s="40"/>
      <c r="W236" s="40"/>
      <c r="X236" s="41"/>
      <c r="Y236" s="42"/>
      <c r="Z236" s="42"/>
      <c r="AA236" s="42"/>
    </row>
    <row r="237" spans="1:27" ht="249.95" customHeight="1" x14ac:dyDescent="0.55000000000000004">
      <c r="A237" s="12">
        <v>81</v>
      </c>
      <c r="B237" s="101" t="s">
        <v>251</v>
      </c>
      <c r="C237" s="14" t="s">
        <v>252</v>
      </c>
      <c r="D237" s="14" t="s">
        <v>226</v>
      </c>
      <c r="E237" s="14" t="s">
        <v>66</v>
      </c>
      <c r="F237" s="14" t="s">
        <v>33</v>
      </c>
      <c r="G237" s="14">
        <f>'[1]Lotto 81'!C28</f>
        <v>80</v>
      </c>
      <c r="H237" s="14"/>
      <c r="I237" s="14" t="s">
        <v>60</v>
      </c>
      <c r="J237" s="14" t="s">
        <v>60</v>
      </c>
      <c r="K237" s="14" t="s">
        <v>60</v>
      </c>
      <c r="L237" s="14" t="s">
        <v>60</v>
      </c>
      <c r="M237" s="14" t="s">
        <v>60</v>
      </c>
      <c r="N237" s="14" t="s">
        <v>60</v>
      </c>
      <c r="O237" s="74" t="s">
        <v>253</v>
      </c>
      <c r="P237" s="77"/>
      <c r="Q237" s="75">
        <v>5</v>
      </c>
      <c r="R237" s="18">
        <f>Q237*4</f>
        <v>20</v>
      </c>
      <c r="S237" s="19" t="s">
        <v>35</v>
      </c>
      <c r="T237" s="20">
        <v>2000</v>
      </c>
      <c r="U237" s="20">
        <f>R237*T237</f>
        <v>40000</v>
      </c>
      <c r="V237" s="40">
        <f>U237*0.2</f>
        <v>8000</v>
      </c>
      <c r="W237" s="40">
        <f>U237/4/12*6</f>
        <v>5000</v>
      </c>
      <c r="X237" s="41">
        <f>U237+V237+W237</f>
        <v>53000</v>
      </c>
      <c r="Y237" s="42">
        <f>U237*0.02</f>
        <v>800</v>
      </c>
      <c r="Z237" s="42">
        <f>U237*0.01</f>
        <v>400</v>
      </c>
      <c r="AA237" s="42" t="s">
        <v>36</v>
      </c>
    </row>
    <row r="238" spans="1:27" ht="249.95" customHeight="1" x14ac:dyDescent="0.55000000000000004">
      <c r="A238" s="12">
        <v>81</v>
      </c>
      <c r="B238" s="101" t="s">
        <v>251</v>
      </c>
      <c r="C238" s="14" t="s">
        <v>252</v>
      </c>
      <c r="D238" s="14" t="s">
        <v>226</v>
      </c>
      <c r="E238" s="14" t="s">
        <v>134</v>
      </c>
      <c r="F238" s="14" t="s">
        <v>33</v>
      </c>
      <c r="G238" s="14">
        <f>'[1]Lotto 81'!C29</f>
        <v>66.000000000000014</v>
      </c>
      <c r="H238" s="14"/>
      <c r="I238" s="14">
        <f>'[1]valutazione lotto 81'!K19</f>
        <v>20</v>
      </c>
      <c r="J238" s="77">
        <f>G238+I238</f>
        <v>86.000000000000014</v>
      </c>
      <c r="K238" s="74">
        <v>10</v>
      </c>
      <c r="L238" s="16">
        <f>K238*U238/100</f>
        <v>4000</v>
      </c>
      <c r="M238" s="16">
        <f>U238-L238</f>
        <v>36000</v>
      </c>
      <c r="N238" s="76" t="s">
        <v>14</v>
      </c>
      <c r="O238" s="74"/>
      <c r="P238" s="45" t="s">
        <v>44</v>
      </c>
      <c r="Q238" s="75"/>
      <c r="R238" s="18"/>
      <c r="S238" s="19"/>
      <c r="T238" s="20"/>
      <c r="U238" s="46">
        <v>40000</v>
      </c>
      <c r="V238" s="40"/>
      <c r="W238" s="40"/>
      <c r="X238" s="41"/>
      <c r="Y238" s="42"/>
      <c r="Z238" s="42"/>
      <c r="AA238" s="42"/>
    </row>
    <row r="239" spans="1:27" ht="249.95" customHeight="1" x14ac:dyDescent="0.55000000000000004">
      <c r="A239" s="12">
        <v>81</v>
      </c>
      <c r="B239" s="101" t="s">
        <v>251</v>
      </c>
      <c r="C239" s="14" t="s">
        <v>252</v>
      </c>
      <c r="D239" s="14" t="s">
        <v>226</v>
      </c>
      <c r="E239" s="14" t="s">
        <v>231</v>
      </c>
      <c r="F239" s="14" t="s">
        <v>33</v>
      </c>
      <c r="G239" s="14">
        <f>'[1]Lotto 81'!C30</f>
        <v>80</v>
      </c>
      <c r="H239" s="14"/>
      <c r="I239" s="14">
        <f>'[1]valutazione lotto 81'!K20</f>
        <v>3.1622776601683795</v>
      </c>
      <c r="J239" s="77">
        <f>G239+I239</f>
        <v>83.162277660168385</v>
      </c>
      <c r="K239" s="74">
        <v>0.25</v>
      </c>
      <c r="L239" s="16">
        <f>K239*U239/100</f>
        <v>100</v>
      </c>
      <c r="M239" s="16">
        <f>U239-L239</f>
        <v>39900</v>
      </c>
      <c r="N239" s="74" t="s">
        <v>34</v>
      </c>
      <c r="O239" s="74" t="s">
        <v>15</v>
      </c>
      <c r="P239" s="17" t="s">
        <v>16</v>
      </c>
      <c r="Q239" s="75"/>
      <c r="R239" s="18"/>
      <c r="S239" s="19"/>
      <c r="T239" s="20"/>
      <c r="U239" s="20">
        <v>40000</v>
      </c>
      <c r="V239" s="40"/>
      <c r="W239" s="40"/>
      <c r="X239" s="41"/>
      <c r="Y239" s="42"/>
      <c r="Z239" s="42"/>
      <c r="AA239" s="42"/>
    </row>
    <row r="240" spans="1:27" ht="249.95" customHeight="1" x14ac:dyDescent="0.55000000000000004">
      <c r="A240" s="12">
        <v>81</v>
      </c>
      <c r="B240" s="101" t="s">
        <v>251</v>
      </c>
      <c r="C240" s="14" t="s">
        <v>252</v>
      </c>
      <c r="D240" s="14" t="s">
        <v>226</v>
      </c>
      <c r="E240" s="14" t="s">
        <v>209</v>
      </c>
      <c r="F240" s="14" t="s">
        <v>33</v>
      </c>
      <c r="G240" s="14">
        <f>'[1]Lotto 81'!C31</f>
        <v>66.000000000000014</v>
      </c>
      <c r="H240" s="14"/>
      <c r="I240" s="14">
        <f>'[1]valutazione lotto 81'!K21</f>
        <v>4.4721359549995796</v>
      </c>
      <c r="J240" s="77">
        <f>G240+I240</f>
        <v>70.472135954999601</v>
      </c>
      <c r="K240" s="74">
        <v>0.5</v>
      </c>
      <c r="L240" s="16">
        <f>K240*U240/100</f>
        <v>200</v>
      </c>
      <c r="M240" s="16">
        <f>U240-L240</f>
        <v>39800</v>
      </c>
      <c r="N240" s="74" t="s">
        <v>34</v>
      </c>
      <c r="O240" s="74" t="s">
        <v>15</v>
      </c>
      <c r="P240" s="17" t="s">
        <v>16</v>
      </c>
      <c r="Q240" s="75"/>
      <c r="R240" s="18"/>
      <c r="S240" s="19"/>
      <c r="T240" s="20"/>
      <c r="U240" s="20">
        <v>40000</v>
      </c>
      <c r="V240" s="40"/>
      <c r="W240" s="40"/>
      <c r="X240" s="41"/>
      <c r="Y240" s="42"/>
      <c r="Z240" s="42"/>
      <c r="AA240" s="42"/>
    </row>
    <row r="241" spans="1:27" ht="249.95" customHeight="1" x14ac:dyDescent="0.55000000000000004">
      <c r="A241" s="59">
        <v>82</v>
      </c>
      <c r="B241" s="96" t="s">
        <v>254</v>
      </c>
      <c r="C241" s="53" t="s">
        <v>255</v>
      </c>
      <c r="D241" s="53" t="s">
        <v>226</v>
      </c>
      <c r="E241" s="53" t="s">
        <v>105</v>
      </c>
      <c r="F241" s="53" t="s">
        <v>71</v>
      </c>
      <c r="G241" s="53" t="s">
        <v>60</v>
      </c>
      <c r="H241" s="53" t="s">
        <v>256</v>
      </c>
      <c r="I241" s="53" t="s">
        <v>60</v>
      </c>
      <c r="J241" s="53" t="s">
        <v>60</v>
      </c>
      <c r="K241" s="53" t="s">
        <v>60</v>
      </c>
      <c r="L241" s="53" t="s">
        <v>60</v>
      </c>
      <c r="M241" s="53" t="s">
        <v>60</v>
      </c>
      <c r="N241" s="53" t="s">
        <v>60</v>
      </c>
      <c r="O241" s="78"/>
      <c r="P241" s="91"/>
      <c r="Q241" s="124">
        <v>5</v>
      </c>
      <c r="R241" s="125">
        <f>Q241*4</f>
        <v>20</v>
      </c>
      <c r="S241" s="126" t="s">
        <v>35</v>
      </c>
      <c r="T241" s="98">
        <v>12000</v>
      </c>
      <c r="U241" s="127">
        <f>R241*T241</f>
        <v>240000</v>
      </c>
      <c r="V241" s="127">
        <f>U241*0.2</f>
        <v>48000</v>
      </c>
      <c r="W241" s="127">
        <f>U241/4/12*6</f>
        <v>30000</v>
      </c>
      <c r="X241" s="121">
        <f>U241+V241+W241</f>
        <v>318000</v>
      </c>
      <c r="Y241" s="121">
        <f>U241*0.02</f>
        <v>4800</v>
      </c>
      <c r="Z241" s="121">
        <f>U241*0.01</f>
        <v>2400</v>
      </c>
      <c r="AA241" s="121">
        <v>35</v>
      </c>
    </row>
    <row r="242" spans="1:27" ht="249.95" customHeight="1" x14ac:dyDescent="0.55000000000000004">
      <c r="A242" s="59">
        <v>82</v>
      </c>
      <c r="B242" s="96" t="s">
        <v>254</v>
      </c>
      <c r="C242" s="53" t="s">
        <v>255</v>
      </c>
      <c r="D242" s="53" t="s">
        <v>226</v>
      </c>
      <c r="E242" s="53" t="s">
        <v>37</v>
      </c>
      <c r="F242" s="53" t="s">
        <v>33</v>
      </c>
      <c r="G242" s="53">
        <f>'[1]Lotto 82'!B20</f>
        <v>80</v>
      </c>
      <c r="H242" s="53"/>
      <c r="I242" s="53">
        <f>'[1]valutazione lotto 82'!K19</f>
        <v>20</v>
      </c>
      <c r="J242" s="91">
        <v>100</v>
      </c>
      <c r="K242" s="78">
        <v>15.13</v>
      </c>
      <c r="L242" s="50">
        <f>K242*U242/100</f>
        <v>36312</v>
      </c>
      <c r="M242" s="50">
        <f>U242-L242</f>
        <v>203688</v>
      </c>
      <c r="N242" s="97" t="s">
        <v>14</v>
      </c>
      <c r="O242" s="78"/>
      <c r="P242" s="49" t="s">
        <v>44</v>
      </c>
      <c r="Q242" s="124"/>
      <c r="R242" s="125"/>
      <c r="S242" s="126"/>
      <c r="T242" s="98"/>
      <c r="U242" s="127">
        <v>240000</v>
      </c>
      <c r="V242" s="127"/>
      <c r="W242" s="127"/>
      <c r="X242" s="121"/>
      <c r="Y242" s="121"/>
      <c r="Z242" s="121"/>
      <c r="AA242" s="121"/>
    </row>
    <row r="243" spans="1:27" ht="249.95" customHeight="1" x14ac:dyDescent="0.55000000000000004">
      <c r="A243" s="12">
        <v>83</v>
      </c>
      <c r="B243" s="13" t="s">
        <v>257</v>
      </c>
      <c r="C243" s="14" t="s">
        <v>258</v>
      </c>
      <c r="D243" s="14" t="s">
        <v>226</v>
      </c>
      <c r="E243" s="14" t="s">
        <v>259</v>
      </c>
      <c r="F243" s="14" t="s">
        <v>33</v>
      </c>
      <c r="G243" s="14">
        <f>'[1]Lotto 83'!B15</f>
        <v>80</v>
      </c>
      <c r="H243" s="14"/>
      <c r="I243" s="14">
        <f>'[1]valutazione lotto 83'!K18</f>
        <v>20</v>
      </c>
      <c r="J243" s="77">
        <v>100</v>
      </c>
      <c r="K243" s="74">
        <v>6.4</v>
      </c>
      <c r="L243" s="16">
        <f>K243*U243/100</f>
        <v>7680</v>
      </c>
      <c r="M243" s="16">
        <f>U243-L243</f>
        <v>112320</v>
      </c>
      <c r="N243" s="76" t="s">
        <v>14</v>
      </c>
      <c r="O243" s="74"/>
      <c r="P243" s="45" t="s">
        <v>44</v>
      </c>
      <c r="Q243" s="128">
        <v>10</v>
      </c>
      <c r="R243" s="129">
        <f>Q243*4</f>
        <v>40</v>
      </c>
      <c r="S243" s="19" t="s">
        <v>35</v>
      </c>
      <c r="T243" s="123">
        <v>3000</v>
      </c>
      <c r="U243" s="46">
        <f>R243*T243</f>
        <v>120000</v>
      </c>
      <c r="V243" s="40">
        <f>U243*0.2</f>
        <v>24000</v>
      </c>
      <c r="W243" s="40">
        <f>U243/4/12*6</f>
        <v>15000</v>
      </c>
      <c r="X243" s="41">
        <f>U243+V243+W243</f>
        <v>159000</v>
      </c>
      <c r="Y243" s="42">
        <f>U243*0.02</f>
        <v>2400</v>
      </c>
      <c r="Z243" s="42">
        <f>U243*0.01</f>
        <v>1200</v>
      </c>
      <c r="AA243" s="42">
        <v>20</v>
      </c>
    </row>
    <row r="244" spans="1:27" ht="249.95" customHeight="1" x14ac:dyDescent="0.55000000000000004">
      <c r="A244" s="31">
        <v>84</v>
      </c>
      <c r="B244" s="32" t="s">
        <v>260</v>
      </c>
      <c r="C244" s="53" t="s">
        <v>261</v>
      </c>
      <c r="D244" s="53" t="s">
        <v>226</v>
      </c>
      <c r="E244" s="53" t="s">
        <v>41</v>
      </c>
      <c r="F244" s="53" t="s">
        <v>33</v>
      </c>
      <c r="G244" s="53">
        <f>'[1]Lotto 84'!B19</f>
        <v>80</v>
      </c>
      <c r="H244" s="53"/>
      <c r="I244" s="53">
        <f>'[1]valutazione lotto 84'!K18</f>
        <v>20</v>
      </c>
      <c r="J244" s="91">
        <v>100</v>
      </c>
      <c r="K244" s="78">
        <v>12.31</v>
      </c>
      <c r="L244" s="50">
        <f>K244*U244/100</f>
        <v>32006</v>
      </c>
      <c r="M244" s="50">
        <f>U244-L244</f>
        <v>227994</v>
      </c>
      <c r="N244" s="97" t="s">
        <v>14</v>
      </c>
      <c r="O244" s="78"/>
      <c r="P244" s="49" t="s">
        <v>44</v>
      </c>
      <c r="Q244" s="80">
        <v>5</v>
      </c>
      <c r="R244" s="38">
        <f>Q244*4</f>
        <v>20</v>
      </c>
      <c r="S244" s="39" t="s">
        <v>35</v>
      </c>
      <c r="T244" s="40">
        <v>13000</v>
      </c>
      <c r="U244" s="52">
        <f>R244*T244</f>
        <v>260000</v>
      </c>
      <c r="V244" s="40">
        <f>U244*0.2</f>
        <v>52000</v>
      </c>
      <c r="W244" s="40">
        <f>U244/4/12*6</f>
        <v>32500</v>
      </c>
      <c r="X244" s="41">
        <f>U244+V244+W244</f>
        <v>344500</v>
      </c>
      <c r="Y244" s="42">
        <f>U244*0.02</f>
        <v>5200</v>
      </c>
      <c r="Z244" s="42">
        <f>U244*0.01</f>
        <v>2600</v>
      </c>
      <c r="AA244" s="42">
        <v>35</v>
      </c>
    </row>
    <row r="245" spans="1:27" ht="249.95" customHeight="1" x14ac:dyDescent="0.55000000000000004">
      <c r="A245" s="31">
        <v>84</v>
      </c>
      <c r="B245" s="32" t="s">
        <v>260</v>
      </c>
      <c r="C245" s="53" t="s">
        <v>261</v>
      </c>
      <c r="D245" s="53" t="s">
        <v>226</v>
      </c>
      <c r="E245" s="53" t="s">
        <v>37</v>
      </c>
      <c r="F245" s="53" t="s">
        <v>71</v>
      </c>
      <c r="G245" s="53" t="s">
        <v>60</v>
      </c>
      <c r="H245" s="53" t="s">
        <v>262</v>
      </c>
      <c r="I245" s="53" t="s">
        <v>60</v>
      </c>
      <c r="J245" s="53" t="s">
        <v>60</v>
      </c>
      <c r="K245" s="53" t="s">
        <v>60</v>
      </c>
      <c r="L245" s="53" t="s">
        <v>60</v>
      </c>
      <c r="M245" s="53" t="s">
        <v>60</v>
      </c>
      <c r="N245" s="53" t="s">
        <v>60</v>
      </c>
      <c r="O245" s="53"/>
      <c r="P245" s="37"/>
      <c r="Q245" s="38"/>
      <c r="R245" s="38"/>
      <c r="S245" s="39"/>
      <c r="T245" s="40"/>
      <c r="U245" s="40"/>
      <c r="V245" s="40"/>
      <c r="W245" s="40"/>
      <c r="X245" s="41"/>
      <c r="Y245" s="42"/>
      <c r="Z245" s="42"/>
      <c r="AA245" s="42"/>
    </row>
    <row r="246" spans="1:27" s="11" customFormat="1" ht="114.95" customHeight="1" x14ac:dyDescent="0.55000000000000004">
      <c r="A246" s="85"/>
      <c r="B246" s="86"/>
      <c r="C246" s="87" t="s">
        <v>263</v>
      </c>
      <c r="D246" s="87"/>
      <c r="E246" s="87"/>
      <c r="F246" s="87"/>
      <c r="G246" s="87"/>
      <c r="H246" s="87"/>
      <c r="I246" s="87"/>
      <c r="J246" s="9"/>
      <c r="K246" s="9"/>
      <c r="L246" s="9"/>
      <c r="M246" s="9"/>
      <c r="N246" s="9"/>
      <c r="O246" s="9"/>
      <c r="P246" s="9"/>
      <c r="Q246" s="7"/>
      <c r="R246" s="7"/>
      <c r="S246" s="7"/>
      <c r="T246" s="10"/>
      <c r="U246" s="10"/>
      <c r="V246" s="10"/>
      <c r="W246" s="10"/>
      <c r="X246" s="10"/>
      <c r="Y246" s="10"/>
      <c r="Z246" s="10"/>
      <c r="AA246" s="54"/>
    </row>
    <row r="247" spans="1:27" ht="249.95" customHeight="1" x14ac:dyDescent="0.55000000000000004">
      <c r="A247" s="31">
        <v>85</v>
      </c>
      <c r="B247" s="32" t="s">
        <v>264</v>
      </c>
      <c r="C247" s="33" t="s">
        <v>265</v>
      </c>
      <c r="D247" s="53" t="s">
        <v>226</v>
      </c>
      <c r="E247" s="33" t="s">
        <v>105</v>
      </c>
      <c r="F247" s="53" t="s">
        <v>33</v>
      </c>
      <c r="G247" s="33">
        <f>'[1]Lotto 85'!B15</f>
        <v>80</v>
      </c>
      <c r="H247" s="33"/>
      <c r="I247" s="33">
        <f>'[1]valutazione lotto 85'!K18</f>
        <v>20</v>
      </c>
      <c r="J247" s="88">
        <v>100</v>
      </c>
      <c r="K247" s="79">
        <v>9.09</v>
      </c>
      <c r="L247" s="50">
        <f>K247*U247/100</f>
        <v>599.94000000000005</v>
      </c>
      <c r="M247" s="50">
        <f>U247-L247</f>
        <v>6000.0599999999995</v>
      </c>
      <c r="N247" s="97" t="s">
        <v>14</v>
      </c>
      <c r="O247" s="79"/>
      <c r="P247" s="49" t="s">
        <v>44</v>
      </c>
      <c r="Q247" s="80">
        <v>5</v>
      </c>
      <c r="R247" s="38">
        <f>Q247*4</f>
        <v>20</v>
      </c>
      <c r="S247" s="39" t="s">
        <v>35</v>
      </c>
      <c r="T247" s="40">
        <v>330</v>
      </c>
      <c r="U247" s="52">
        <f t="shared" ref="U247:U259" si="40">R247*T247</f>
        <v>6600</v>
      </c>
      <c r="V247" s="40">
        <f>U247*0.2</f>
        <v>1320</v>
      </c>
      <c r="W247" s="40">
        <f>U247/4/12*6</f>
        <v>825</v>
      </c>
      <c r="X247" s="41">
        <f t="shared" ref="X247:X259" si="41">U247+V247+W247</f>
        <v>8745</v>
      </c>
      <c r="Y247" s="42">
        <f t="shared" ref="Y247:Y259" si="42">U247*0.02</f>
        <v>132</v>
      </c>
      <c r="Z247" s="42">
        <f t="shared" ref="Z247:Z259" si="43">U247*0.01</f>
        <v>66</v>
      </c>
      <c r="AA247" s="42" t="s">
        <v>36</v>
      </c>
    </row>
    <row r="248" spans="1:27" s="70" customFormat="1" ht="249.95" customHeight="1" x14ac:dyDescent="0.55000000000000004">
      <c r="A248" s="60">
        <v>86</v>
      </c>
      <c r="B248" s="100" t="s">
        <v>266</v>
      </c>
      <c r="C248" s="62" t="s">
        <v>267</v>
      </c>
      <c r="D248" s="62"/>
      <c r="E248" s="64" t="s">
        <v>94</v>
      </c>
      <c r="F248" s="62"/>
      <c r="G248" s="62"/>
      <c r="H248" s="62"/>
      <c r="I248" s="62"/>
      <c r="J248" s="82"/>
      <c r="K248" s="83"/>
      <c r="L248" s="83"/>
      <c r="M248" s="83"/>
      <c r="N248" s="83"/>
      <c r="O248" s="83"/>
      <c r="P248" s="82"/>
      <c r="Q248" s="84">
        <v>5</v>
      </c>
      <c r="R248" s="66">
        <f t="shared" ref="R248:R259" si="44">Q248*4</f>
        <v>20</v>
      </c>
      <c r="S248" s="67" t="s">
        <v>35</v>
      </c>
      <c r="T248" s="68">
        <v>330</v>
      </c>
      <c r="U248" s="68">
        <f t="shared" si="40"/>
        <v>6600</v>
      </c>
      <c r="V248" s="68">
        <f>U248*0.2</f>
        <v>1320</v>
      </c>
      <c r="W248" s="68">
        <f>U248/4/12*6</f>
        <v>825</v>
      </c>
      <c r="X248" s="69">
        <f t="shared" si="41"/>
        <v>8745</v>
      </c>
      <c r="Y248" s="69">
        <f t="shared" si="42"/>
        <v>132</v>
      </c>
      <c r="Z248" s="69">
        <f t="shared" si="43"/>
        <v>66</v>
      </c>
      <c r="AA248" s="69" t="s">
        <v>36</v>
      </c>
    </row>
    <row r="249" spans="1:27" ht="249.95" customHeight="1" x14ac:dyDescent="0.55000000000000004">
      <c r="A249" s="31">
        <v>87</v>
      </c>
      <c r="B249" s="32" t="s">
        <v>268</v>
      </c>
      <c r="C249" s="33" t="s">
        <v>269</v>
      </c>
      <c r="D249" s="53" t="s">
        <v>226</v>
      </c>
      <c r="E249" s="33" t="s">
        <v>70</v>
      </c>
      <c r="F249" s="53" t="s">
        <v>33</v>
      </c>
      <c r="G249" s="33">
        <f>'[1]Lotto 87'!B15</f>
        <v>80</v>
      </c>
      <c r="H249" s="33"/>
      <c r="I249" s="33">
        <f>'[1]valutazione lotto 87'!K18</f>
        <v>20</v>
      </c>
      <c r="J249" s="88">
        <v>100</v>
      </c>
      <c r="K249" s="79">
        <v>45.45</v>
      </c>
      <c r="L249" s="50">
        <f>K249*U249/100</f>
        <v>29997</v>
      </c>
      <c r="M249" s="50">
        <f>U249-L249</f>
        <v>36003</v>
      </c>
      <c r="N249" s="81" t="s">
        <v>14</v>
      </c>
      <c r="O249" s="79"/>
      <c r="P249" s="49" t="s">
        <v>44</v>
      </c>
      <c r="Q249" s="80">
        <v>50</v>
      </c>
      <c r="R249" s="38">
        <f t="shared" si="44"/>
        <v>200</v>
      </c>
      <c r="S249" s="39" t="s">
        <v>35</v>
      </c>
      <c r="T249" s="40">
        <v>330</v>
      </c>
      <c r="U249" s="52">
        <f t="shared" si="40"/>
        <v>66000</v>
      </c>
      <c r="V249" s="40">
        <f>U249*0.2</f>
        <v>13200</v>
      </c>
      <c r="W249" s="40">
        <f>U249/4/12*6</f>
        <v>8250</v>
      </c>
      <c r="X249" s="41">
        <f t="shared" si="41"/>
        <v>87450</v>
      </c>
      <c r="Y249" s="42">
        <f t="shared" si="42"/>
        <v>1320</v>
      </c>
      <c r="Z249" s="42">
        <f t="shared" si="43"/>
        <v>660</v>
      </c>
      <c r="AA249" s="42" t="s">
        <v>36</v>
      </c>
    </row>
    <row r="250" spans="1:27" ht="249.95" customHeight="1" x14ac:dyDescent="0.55000000000000004">
      <c r="A250" s="12">
        <v>88</v>
      </c>
      <c r="B250" s="13" t="s">
        <v>270</v>
      </c>
      <c r="C250" s="14" t="s">
        <v>271</v>
      </c>
      <c r="D250" s="14" t="s">
        <v>226</v>
      </c>
      <c r="E250" s="14" t="s">
        <v>45</v>
      </c>
      <c r="F250" s="14" t="s">
        <v>33</v>
      </c>
      <c r="G250" s="14">
        <f>'[1]Lotto 88'!B19</f>
        <v>80</v>
      </c>
      <c r="H250" s="14"/>
      <c r="I250" s="14">
        <f>'[1]valutazione lotto 88'!K18</f>
        <v>20</v>
      </c>
      <c r="J250" s="77">
        <v>100</v>
      </c>
      <c r="K250" s="74">
        <v>30</v>
      </c>
      <c r="L250" s="16">
        <f>K250*U250/100</f>
        <v>9000</v>
      </c>
      <c r="M250" s="16">
        <f>U250-L250</f>
        <v>21000</v>
      </c>
      <c r="N250" s="76" t="s">
        <v>14</v>
      </c>
      <c r="O250" s="74"/>
      <c r="P250" s="45" t="s">
        <v>44</v>
      </c>
      <c r="Q250" s="75">
        <v>50</v>
      </c>
      <c r="R250" s="18">
        <f t="shared" si="44"/>
        <v>200</v>
      </c>
      <c r="S250" s="19" t="s">
        <v>35</v>
      </c>
      <c r="T250" s="20">
        <v>150</v>
      </c>
      <c r="U250" s="46">
        <f t="shared" si="40"/>
        <v>30000</v>
      </c>
      <c r="V250" s="40">
        <f>U250*0.2</f>
        <v>6000</v>
      </c>
      <c r="W250" s="40">
        <f>U250/4/12*6</f>
        <v>3750</v>
      </c>
      <c r="X250" s="41">
        <f t="shared" si="41"/>
        <v>39750</v>
      </c>
      <c r="Y250" s="42">
        <f t="shared" si="42"/>
        <v>600</v>
      </c>
      <c r="Z250" s="42">
        <f t="shared" si="43"/>
        <v>300</v>
      </c>
      <c r="AA250" s="42" t="s">
        <v>36</v>
      </c>
    </row>
    <row r="251" spans="1:27" ht="249.95" customHeight="1" x14ac:dyDescent="0.55000000000000004">
      <c r="A251" s="12">
        <v>88</v>
      </c>
      <c r="B251" s="13" t="s">
        <v>270</v>
      </c>
      <c r="C251" s="14" t="s">
        <v>271</v>
      </c>
      <c r="D251" s="14" t="s">
        <v>226</v>
      </c>
      <c r="E251" s="14" t="s">
        <v>38</v>
      </c>
      <c r="F251" s="14" t="s">
        <v>71</v>
      </c>
      <c r="G251" s="14" t="s">
        <v>60</v>
      </c>
      <c r="H251" s="14" t="s">
        <v>272</v>
      </c>
      <c r="I251" s="14" t="s">
        <v>60</v>
      </c>
      <c r="J251" s="14" t="s">
        <v>60</v>
      </c>
      <c r="K251" s="14" t="s">
        <v>60</v>
      </c>
      <c r="L251" s="14" t="s">
        <v>60</v>
      </c>
      <c r="M251" s="14" t="s">
        <v>60</v>
      </c>
      <c r="N251" s="14" t="s">
        <v>60</v>
      </c>
      <c r="O251" s="74"/>
      <c r="P251" s="77"/>
      <c r="Q251" s="75"/>
      <c r="R251" s="18"/>
      <c r="S251" s="19"/>
      <c r="T251" s="20"/>
      <c r="U251" s="20"/>
      <c r="V251" s="40"/>
      <c r="W251" s="40"/>
      <c r="X251" s="41"/>
      <c r="Y251" s="42"/>
      <c r="Z251" s="42"/>
      <c r="AA251" s="42"/>
    </row>
    <row r="252" spans="1:27" ht="249.95" customHeight="1" x14ac:dyDescent="0.55000000000000004">
      <c r="A252" s="31">
        <v>89</v>
      </c>
      <c r="B252" s="32" t="s">
        <v>273</v>
      </c>
      <c r="C252" s="33" t="s">
        <v>274</v>
      </c>
      <c r="D252" s="53" t="s">
        <v>226</v>
      </c>
      <c r="E252" s="33" t="s">
        <v>45</v>
      </c>
      <c r="F252" s="53" t="s">
        <v>33</v>
      </c>
      <c r="G252" s="33">
        <f>'[1]Lotto 89'!B19</f>
        <v>80</v>
      </c>
      <c r="H252" s="33"/>
      <c r="I252" s="33">
        <f>'[1]valutazione lotto 89'!K18</f>
        <v>20</v>
      </c>
      <c r="J252" s="88">
        <f>G252+I252</f>
        <v>100</v>
      </c>
      <c r="K252" s="79">
        <v>26.67</v>
      </c>
      <c r="L252" s="50">
        <f t="shared" ref="L252:L258" si="45">K252*U252/100</f>
        <v>1600.2</v>
      </c>
      <c r="M252" s="50">
        <f t="shared" ref="M252:M258" si="46">U252-L252</f>
        <v>4399.8</v>
      </c>
      <c r="N252" s="81" t="s">
        <v>14</v>
      </c>
      <c r="O252" s="79"/>
      <c r="P252" s="49" t="s">
        <v>44</v>
      </c>
      <c r="Q252" s="80">
        <v>10</v>
      </c>
      <c r="R252" s="38">
        <f t="shared" si="44"/>
        <v>40</v>
      </c>
      <c r="S252" s="39" t="s">
        <v>35</v>
      </c>
      <c r="T252" s="40">
        <v>150</v>
      </c>
      <c r="U252" s="52">
        <f t="shared" si="40"/>
        <v>6000</v>
      </c>
      <c r="V252" s="40">
        <f>U252*0.2</f>
        <v>1200</v>
      </c>
      <c r="W252" s="40">
        <f>U252/4/12*6</f>
        <v>750</v>
      </c>
      <c r="X252" s="41">
        <f t="shared" si="41"/>
        <v>7950</v>
      </c>
      <c r="Y252" s="42">
        <f t="shared" si="42"/>
        <v>120</v>
      </c>
      <c r="Z252" s="42">
        <f t="shared" si="43"/>
        <v>60</v>
      </c>
      <c r="AA252" s="42" t="s">
        <v>36</v>
      </c>
    </row>
    <row r="253" spans="1:27" ht="249.95" customHeight="1" x14ac:dyDescent="0.55000000000000004">
      <c r="A253" s="31">
        <v>89</v>
      </c>
      <c r="B253" s="32" t="s">
        <v>273</v>
      </c>
      <c r="C253" s="33" t="s">
        <v>274</v>
      </c>
      <c r="D253" s="53" t="s">
        <v>226</v>
      </c>
      <c r="E253" s="33" t="s">
        <v>70</v>
      </c>
      <c r="F253" s="53" t="s">
        <v>33</v>
      </c>
      <c r="G253" s="33">
        <f>'[1]Lotto 89'!B20</f>
        <v>80</v>
      </c>
      <c r="H253" s="33"/>
      <c r="I253" s="33">
        <f>'[1]valutazione lotto 89'!K19</f>
        <v>17.319425645410821</v>
      </c>
      <c r="J253" s="88">
        <f>G253+I253</f>
        <v>97.319425645410817</v>
      </c>
      <c r="K253" s="79">
        <v>20</v>
      </c>
      <c r="L253" s="50">
        <f t="shared" si="45"/>
        <v>1200</v>
      </c>
      <c r="M253" s="50">
        <f t="shared" si="46"/>
        <v>4800</v>
      </c>
      <c r="N253" s="79" t="s">
        <v>14</v>
      </c>
      <c r="O253" s="79"/>
      <c r="P253" s="49" t="s">
        <v>44</v>
      </c>
      <c r="Q253" s="80"/>
      <c r="R253" s="38"/>
      <c r="S253" s="39"/>
      <c r="T253" s="40"/>
      <c r="U253" s="52">
        <v>6000</v>
      </c>
      <c r="V253" s="40"/>
      <c r="W253" s="40"/>
      <c r="X253" s="41"/>
      <c r="Y253" s="42"/>
      <c r="Z253" s="42"/>
      <c r="AA253" s="42"/>
    </row>
    <row r="254" spans="1:27" ht="249.95" customHeight="1" x14ac:dyDescent="0.55000000000000004">
      <c r="A254" s="12">
        <v>90</v>
      </c>
      <c r="B254" s="13" t="s">
        <v>275</v>
      </c>
      <c r="C254" s="14" t="s">
        <v>276</v>
      </c>
      <c r="D254" s="14" t="s">
        <v>226</v>
      </c>
      <c r="E254" s="14" t="s">
        <v>105</v>
      </c>
      <c r="F254" s="14" t="s">
        <v>33</v>
      </c>
      <c r="G254" s="14">
        <f>'[1]Lotto 90'!B15</f>
        <v>80</v>
      </c>
      <c r="H254" s="14"/>
      <c r="I254" s="14">
        <f>'[1]valutazione lotto 90'!K18</f>
        <v>20</v>
      </c>
      <c r="J254" s="77">
        <v>100</v>
      </c>
      <c r="K254" s="74">
        <v>5</v>
      </c>
      <c r="L254" s="16">
        <f t="shared" si="45"/>
        <v>2000</v>
      </c>
      <c r="M254" s="16">
        <f t="shared" si="46"/>
        <v>38000</v>
      </c>
      <c r="N254" s="76" t="s">
        <v>14</v>
      </c>
      <c r="O254" s="74"/>
      <c r="P254" s="45" t="s">
        <v>44</v>
      </c>
      <c r="Q254" s="75">
        <v>50</v>
      </c>
      <c r="R254" s="18">
        <f t="shared" si="44"/>
        <v>200</v>
      </c>
      <c r="S254" s="19" t="s">
        <v>35</v>
      </c>
      <c r="T254" s="20">
        <v>200</v>
      </c>
      <c r="U254" s="46">
        <f t="shared" si="40"/>
        <v>40000</v>
      </c>
      <c r="V254" s="40">
        <f>U254*0.2</f>
        <v>8000</v>
      </c>
      <c r="W254" s="40">
        <f>U254/4/12*6</f>
        <v>5000</v>
      </c>
      <c r="X254" s="41">
        <f t="shared" si="41"/>
        <v>53000</v>
      </c>
      <c r="Y254" s="42">
        <f t="shared" si="42"/>
        <v>800</v>
      </c>
      <c r="Z254" s="42">
        <f t="shared" si="43"/>
        <v>400</v>
      </c>
      <c r="AA254" s="42" t="s">
        <v>36</v>
      </c>
    </row>
    <row r="255" spans="1:27" ht="249.95" customHeight="1" x14ac:dyDescent="0.55000000000000004">
      <c r="A255" s="31">
        <v>91</v>
      </c>
      <c r="B255" s="32" t="s">
        <v>277</v>
      </c>
      <c r="C255" s="53" t="s">
        <v>278</v>
      </c>
      <c r="D255" s="53" t="s">
        <v>226</v>
      </c>
      <c r="E255" s="53" t="s">
        <v>41</v>
      </c>
      <c r="F255" s="53" t="s">
        <v>33</v>
      </c>
      <c r="G255" s="53">
        <f>'[1]Lotto 91'!B15</f>
        <v>80</v>
      </c>
      <c r="H255" s="53"/>
      <c r="I255" s="53">
        <f>'[1]valutazione lotto 91'!K18</f>
        <v>20</v>
      </c>
      <c r="J255" s="91">
        <v>100</v>
      </c>
      <c r="K255" s="78">
        <v>3</v>
      </c>
      <c r="L255" s="50">
        <f t="shared" si="45"/>
        <v>3600</v>
      </c>
      <c r="M255" s="50">
        <f t="shared" si="46"/>
        <v>116400</v>
      </c>
      <c r="N255" s="97" t="s">
        <v>14</v>
      </c>
      <c r="O255" s="78"/>
      <c r="P255" s="49" t="s">
        <v>44</v>
      </c>
      <c r="Q255" s="80">
        <v>60</v>
      </c>
      <c r="R255" s="38">
        <f t="shared" si="44"/>
        <v>240</v>
      </c>
      <c r="S255" s="39" t="s">
        <v>35</v>
      </c>
      <c r="T255" s="40">
        <v>500</v>
      </c>
      <c r="U255" s="52">
        <f t="shared" si="40"/>
        <v>120000</v>
      </c>
      <c r="V255" s="40">
        <f>U255*0.2</f>
        <v>24000</v>
      </c>
      <c r="W255" s="40">
        <f>U255/4/12*6</f>
        <v>15000</v>
      </c>
      <c r="X255" s="41">
        <f t="shared" si="41"/>
        <v>159000</v>
      </c>
      <c r="Y255" s="42">
        <f t="shared" si="42"/>
        <v>2400</v>
      </c>
      <c r="Z255" s="42">
        <f t="shared" si="43"/>
        <v>1200</v>
      </c>
      <c r="AA255" s="42">
        <v>20</v>
      </c>
    </row>
    <row r="256" spans="1:27" ht="249.95" customHeight="1" x14ac:dyDescent="0.55000000000000004">
      <c r="A256" s="12">
        <v>92</v>
      </c>
      <c r="B256" s="13" t="s">
        <v>279</v>
      </c>
      <c r="C256" s="14" t="s">
        <v>280</v>
      </c>
      <c r="D256" s="14" t="s">
        <v>226</v>
      </c>
      <c r="E256" s="14" t="s">
        <v>83</v>
      </c>
      <c r="F256" s="14" t="s">
        <v>33</v>
      </c>
      <c r="G256" s="14">
        <f>'[1]Lotto 92'!B19</f>
        <v>66.000000000000014</v>
      </c>
      <c r="H256" s="14"/>
      <c r="I256" s="14">
        <f>'[1]valutazione lotto 92'!K18</f>
        <v>20</v>
      </c>
      <c r="J256" s="77">
        <f>G256+I256</f>
        <v>86.000000000000014</v>
      </c>
      <c r="K256" s="74">
        <v>10</v>
      </c>
      <c r="L256" s="16">
        <f t="shared" si="45"/>
        <v>10000</v>
      </c>
      <c r="M256" s="16">
        <f t="shared" si="46"/>
        <v>90000</v>
      </c>
      <c r="N256" s="74" t="s">
        <v>14</v>
      </c>
      <c r="O256" s="74"/>
      <c r="P256" s="45" t="s">
        <v>44</v>
      </c>
      <c r="Q256" s="75">
        <v>50</v>
      </c>
      <c r="R256" s="18">
        <f t="shared" si="44"/>
        <v>200</v>
      </c>
      <c r="S256" s="19" t="s">
        <v>35</v>
      </c>
      <c r="T256" s="20">
        <v>500</v>
      </c>
      <c r="U256" s="46">
        <f t="shared" si="40"/>
        <v>100000</v>
      </c>
      <c r="V256" s="40">
        <f>U256*0.2</f>
        <v>20000</v>
      </c>
      <c r="W256" s="40">
        <f>U256/4/12*6</f>
        <v>12500</v>
      </c>
      <c r="X256" s="41">
        <f t="shared" si="41"/>
        <v>132500</v>
      </c>
      <c r="Y256" s="42">
        <f t="shared" si="42"/>
        <v>2000</v>
      </c>
      <c r="Z256" s="42">
        <f t="shared" si="43"/>
        <v>1000</v>
      </c>
      <c r="AA256" s="42" t="s">
        <v>36</v>
      </c>
    </row>
    <row r="257" spans="1:27" ht="249.95" customHeight="1" x14ac:dyDescent="0.55000000000000004">
      <c r="A257" s="12">
        <v>92</v>
      </c>
      <c r="B257" s="13" t="s">
        <v>279</v>
      </c>
      <c r="C257" s="14" t="s">
        <v>280</v>
      </c>
      <c r="D257" s="14" t="s">
        <v>226</v>
      </c>
      <c r="E257" s="14" t="s">
        <v>248</v>
      </c>
      <c r="F257" s="14" t="s">
        <v>33</v>
      </c>
      <c r="G257" s="14">
        <f>'[1]Lotto 92'!B20</f>
        <v>80</v>
      </c>
      <c r="H257" s="14"/>
      <c r="I257" s="14">
        <f>'[1]valutazione lotto 92'!K19</f>
        <v>17.888543819998318</v>
      </c>
      <c r="J257" s="77">
        <f>G257+I257</f>
        <v>97.888543819998318</v>
      </c>
      <c r="K257" s="74">
        <v>8</v>
      </c>
      <c r="L257" s="16">
        <f t="shared" si="45"/>
        <v>8000</v>
      </c>
      <c r="M257" s="16">
        <f t="shared" si="46"/>
        <v>92000</v>
      </c>
      <c r="N257" s="76" t="s">
        <v>14</v>
      </c>
      <c r="O257" s="74"/>
      <c r="P257" s="45" t="s">
        <v>44</v>
      </c>
      <c r="Q257" s="75"/>
      <c r="R257" s="18"/>
      <c r="S257" s="19"/>
      <c r="T257" s="20"/>
      <c r="U257" s="46">
        <v>100000</v>
      </c>
      <c r="V257" s="40"/>
      <c r="W257" s="40"/>
      <c r="X257" s="41"/>
      <c r="Y257" s="42"/>
      <c r="Z257" s="42"/>
      <c r="AA257" s="42"/>
    </row>
    <row r="258" spans="1:27" ht="249.95" customHeight="1" x14ac:dyDescent="0.55000000000000004">
      <c r="A258" s="31">
        <v>93</v>
      </c>
      <c r="B258" s="32" t="s">
        <v>281</v>
      </c>
      <c r="C258" s="33" t="s">
        <v>282</v>
      </c>
      <c r="D258" s="53" t="s">
        <v>226</v>
      </c>
      <c r="E258" s="33" t="s">
        <v>52</v>
      </c>
      <c r="F258" s="53" t="s">
        <v>33</v>
      </c>
      <c r="G258" s="33">
        <f>'[1]Lotto 93'!B15</f>
        <v>80</v>
      </c>
      <c r="H258" s="33"/>
      <c r="I258" s="33">
        <f>'[1]valutazione lotto 93'!K18</f>
        <v>20</v>
      </c>
      <c r="J258" s="88">
        <v>100</v>
      </c>
      <c r="K258" s="79">
        <v>5</v>
      </c>
      <c r="L258" s="50">
        <f t="shared" si="45"/>
        <v>5000</v>
      </c>
      <c r="M258" s="50">
        <f t="shared" si="46"/>
        <v>95000</v>
      </c>
      <c r="N258" s="81" t="s">
        <v>14</v>
      </c>
      <c r="O258" s="79"/>
      <c r="P258" s="49" t="s">
        <v>44</v>
      </c>
      <c r="Q258" s="80">
        <v>50</v>
      </c>
      <c r="R258" s="38">
        <f t="shared" si="44"/>
        <v>200</v>
      </c>
      <c r="S258" s="39" t="s">
        <v>35</v>
      </c>
      <c r="T258" s="40">
        <v>500</v>
      </c>
      <c r="U258" s="52">
        <f t="shared" si="40"/>
        <v>100000</v>
      </c>
      <c r="V258" s="40">
        <f>U258*0.2</f>
        <v>20000</v>
      </c>
      <c r="W258" s="40">
        <f>U258/4/12*6</f>
        <v>12500</v>
      </c>
      <c r="X258" s="41">
        <f t="shared" si="41"/>
        <v>132500</v>
      </c>
      <c r="Y258" s="42">
        <f t="shared" si="42"/>
        <v>2000</v>
      </c>
      <c r="Z258" s="42">
        <f t="shared" si="43"/>
        <v>1000</v>
      </c>
      <c r="AA258" s="42" t="s">
        <v>36</v>
      </c>
    </row>
    <row r="259" spans="1:27" ht="249.95" customHeight="1" x14ac:dyDescent="0.55000000000000004">
      <c r="A259" s="12">
        <v>94</v>
      </c>
      <c r="B259" s="13" t="s">
        <v>283</v>
      </c>
      <c r="C259" s="14" t="s">
        <v>284</v>
      </c>
      <c r="D259" s="14" t="s">
        <v>226</v>
      </c>
      <c r="E259" s="14" t="s">
        <v>41</v>
      </c>
      <c r="F259" s="14" t="s">
        <v>71</v>
      </c>
      <c r="G259" s="14" t="s">
        <v>60</v>
      </c>
      <c r="H259" s="14" t="s">
        <v>285</v>
      </c>
      <c r="I259" s="14" t="s">
        <v>60</v>
      </c>
      <c r="J259" s="14" t="s">
        <v>60</v>
      </c>
      <c r="K259" s="14" t="s">
        <v>60</v>
      </c>
      <c r="L259" s="14" t="s">
        <v>60</v>
      </c>
      <c r="M259" s="14" t="s">
        <v>60</v>
      </c>
      <c r="N259" s="14" t="s">
        <v>60</v>
      </c>
      <c r="O259" s="74"/>
      <c r="P259" s="77"/>
      <c r="Q259" s="75">
        <v>10</v>
      </c>
      <c r="R259" s="18">
        <f t="shared" si="44"/>
        <v>40</v>
      </c>
      <c r="S259" s="19" t="s">
        <v>35</v>
      </c>
      <c r="T259" s="20">
        <v>500</v>
      </c>
      <c r="U259" s="20">
        <f t="shared" si="40"/>
        <v>20000</v>
      </c>
      <c r="V259" s="40">
        <f>U259*0.2</f>
        <v>4000</v>
      </c>
      <c r="W259" s="40">
        <f>U259/4/12*6</f>
        <v>2500</v>
      </c>
      <c r="X259" s="41">
        <f t="shared" si="41"/>
        <v>26500</v>
      </c>
      <c r="Y259" s="42">
        <f t="shared" si="42"/>
        <v>400</v>
      </c>
      <c r="Z259" s="42">
        <f t="shared" si="43"/>
        <v>200</v>
      </c>
      <c r="AA259" s="42" t="s">
        <v>36</v>
      </c>
    </row>
    <row r="260" spans="1:27" ht="249.95" customHeight="1" x14ac:dyDescent="0.55000000000000004">
      <c r="A260" s="12">
        <v>94</v>
      </c>
      <c r="B260" s="13" t="s">
        <v>283</v>
      </c>
      <c r="C260" s="14" t="s">
        <v>284</v>
      </c>
      <c r="D260" s="14" t="s">
        <v>226</v>
      </c>
      <c r="E260" s="14" t="s">
        <v>37</v>
      </c>
      <c r="F260" s="14" t="s">
        <v>33</v>
      </c>
      <c r="G260" s="14">
        <f>'[1]Lotto 94'!B20</f>
        <v>80</v>
      </c>
      <c r="H260" s="14"/>
      <c r="I260" s="14">
        <f>'[1]valutazione lotto 94'!K19</f>
        <v>25</v>
      </c>
      <c r="J260" s="17">
        <v>100</v>
      </c>
      <c r="K260" s="14">
        <v>4</v>
      </c>
      <c r="L260" s="16">
        <f>K260*U260/100</f>
        <v>800</v>
      </c>
      <c r="M260" s="16">
        <f>U260-L260</f>
        <v>19200</v>
      </c>
      <c r="N260" s="25" t="s">
        <v>14</v>
      </c>
      <c r="O260" s="14"/>
      <c r="P260" s="45" t="s">
        <v>44</v>
      </c>
      <c r="Q260" s="18"/>
      <c r="R260" s="18"/>
      <c r="S260" s="19"/>
      <c r="T260" s="20"/>
      <c r="U260" s="46">
        <v>20000</v>
      </c>
      <c r="V260" s="40"/>
      <c r="W260" s="40"/>
      <c r="X260" s="41"/>
      <c r="Y260" s="42"/>
      <c r="Z260" s="42"/>
      <c r="AA260" s="42"/>
    </row>
    <row r="261" spans="1:27" s="11" customFormat="1" ht="114.95" customHeight="1" x14ac:dyDescent="0.55000000000000004">
      <c r="A261" s="85"/>
      <c r="B261" s="86"/>
      <c r="C261" s="87" t="s">
        <v>286</v>
      </c>
      <c r="D261" s="87"/>
      <c r="E261" s="87"/>
      <c r="F261" s="87"/>
      <c r="G261" s="87"/>
      <c r="H261" s="87"/>
      <c r="I261" s="87"/>
      <c r="J261" s="9"/>
      <c r="K261" s="9"/>
      <c r="L261" s="9"/>
      <c r="M261" s="9"/>
      <c r="N261" s="9"/>
      <c r="O261" s="9"/>
      <c r="P261" s="9"/>
      <c r="Q261" s="7"/>
      <c r="R261" s="7"/>
      <c r="S261" s="7"/>
      <c r="T261" s="10"/>
      <c r="U261" s="10"/>
      <c r="V261" s="10"/>
      <c r="W261" s="10"/>
      <c r="X261" s="10"/>
      <c r="Y261" s="10"/>
      <c r="Z261" s="10"/>
      <c r="AA261" s="54"/>
    </row>
    <row r="262" spans="1:27" ht="249.95" customHeight="1" x14ac:dyDescent="0.55000000000000004">
      <c r="A262" s="31">
        <v>95</v>
      </c>
      <c r="B262" s="32" t="s">
        <v>287</v>
      </c>
      <c r="C262" s="33" t="s">
        <v>288</v>
      </c>
      <c r="D262" s="53" t="s">
        <v>226</v>
      </c>
      <c r="E262" s="33" t="s">
        <v>52</v>
      </c>
      <c r="F262" s="53" t="s">
        <v>33</v>
      </c>
      <c r="G262" s="33">
        <f>'[1]Lotto 95'!B23</f>
        <v>80</v>
      </c>
      <c r="H262" s="33"/>
      <c r="I262" s="33">
        <f>'[1]valutazione lotto 95'!K18</f>
        <v>13.167975012417612</v>
      </c>
      <c r="J262" s="88">
        <f>G262+I262</f>
        <v>93.167975012417614</v>
      </c>
      <c r="K262" s="79">
        <v>7.43</v>
      </c>
      <c r="L262" s="50">
        <f>K262*U262/100</f>
        <v>10402</v>
      </c>
      <c r="M262" s="50">
        <f>U262-L262</f>
        <v>129598</v>
      </c>
      <c r="N262" s="81" t="s">
        <v>34</v>
      </c>
      <c r="O262" s="81" t="s">
        <v>15</v>
      </c>
      <c r="P262" s="37" t="s">
        <v>16</v>
      </c>
      <c r="Q262" s="80">
        <v>50</v>
      </c>
      <c r="R262" s="38">
        <f>Q262*4</f>
        <v>200</v>
      </c>
      <c r="S262" s="39" t="s">
        <v>35</v>
      </c>
      <c r="T262" s="40">
        <v>700</v>
      </c>
      <c r="U262" s="40">
        <f>R262*T262</f>
        <v>140000</v>
      </c>
      <c r="V262" s="40">
        <f>U262*0.2</f>
        <v>28000</v>
      </c>
      <c r="W262" s="40">
        <f>U262/4/12*6</f>
        <v>17500</v>
      </c>
      <c r="X262" s="41">
        <f>U262+V262+W262</f>
        <v>185500</v>
      </c>
      <c r="Y262" s="42">
        <f>U262*0.02</f>
        <v>2800</v>
      </c>
      <c r="Z262" s="42">
        <f>U262*0.01</f>
        <v>1400</v>
      </c>
      <c r="AA262" s="42">
        <v>20</v>
      </c>
    </row>
    <row r="263" spans="1:27" ht="249.95" customHeight="1" x14ac:dyDescent="0.55000000000000004">
      <c r="A263" s="31">
        <v>95</v>
      </c>
      <c r="B263" s="32" t="s">
        <v>287</v>
      </c>
      <c r="C263" s="33" t="s">
        <v>288</v>
      </c>
      <c r="D263" s="53" t="s">
        <v>226</v>
      </c>
      <c r="E263" s="33" t="s">
        <v>83</v>
      </c>
      <c r="F263" s="53" t="s">
        <v>33</v>
      </c>
      <c r="G263" s="33">
        <f>'[1]Lotto 95'!B24</f>
        <v>52</v>
      </c>
      <c r="H263" s="33"/>
      <c r="I263" s="33">
        <f>'[1]valutazione lotto 95'!K19</f>
        <v>20</v>
      </c>
      <c r="J263" s="88">
        <f>G263+I263</f>
        <v>72</v>
      </c>
      <c r="K263" s="79">
        <v>17.14</v>
      </c>
      <c r="L263" s="50">
        <f>K263*U263/100</f>
        <v>23996</v>
      </c>
      <c r="M263" s="50">
        <f>U263-L263</f>
        <v>116004</v>
      </c>
      <c r="N263" s="79" t="s">
        <v>34</v>
      </c>
      <c r="O263" s="79" t="s">
        <v>15</v>
      </c>
      <c r="P263" s="37" t="s">
        <v>16</v>
      </c>
      <c r="Q263" s="80"/>
      <c r="R263" s="38"/>
      <c r="S263" s="39"/>
      <c r="T263" s="40"/>
      <c r="U263" s="40">
        <v>140000</v>
      </c>
      <c r="V263" s="40"/>
      <c r="W263" s="40"/>
      <c r="X263" s="41"/>
      <c r="Y263" s="42"/>
      <c r="Z263" s="42"/>
      <c r="AA263" s="42"/>
    </row>
    <row r="264" spans="1:27" ht="249.95" customHeight="1" x14ac:dyDescent="0.55000000000000004">
      <c r="A264" s="31">
        <v>95</v>
      </c>
      <c r="B264" s="32" t="s">
        <v>287</v>
      </c>
      <c r="C264" s="33" t="s">
        <v>288</v>
      </c>
      <c r="D264" s="53" t="s">
        <v>226</v>
      </c>
      <c r="E264" s="33" t="s">
        <v>45</v>
      </c>
      <c r="F264" s="53" t="s">
        <v>33</v>
      </c>
      <c r="G264" s="33">
        <f>'[1]Lotto 95'!B25</f>
        <v>66.000000000000014</v>
      </c>
      <c r="H264" s="33"/>
      <c r="I264" s="33">
        <f>'[1]valutazione lotto 95'!K20</f>
        <v>18.261678860913541</v>
      </c>
      <c r="J264" s="88">
        <f>G264+I264</f>
        <v>84.261678860913548</v>
      </c>
      <c r="K264" s="79">
        <v>14.29</v>
      </c>
      <c r="L264" s="50">
        <f>K264*U264/100</f>
        <v>20005.999999999996</v>
      </c>
      <c r="M264" s="50">
        <f>U264-L264</f>
        <v>119994</v>
      </c>
      <c r="N264" s="79" t="s">
        <v>14</v>
      </c>
      <c r="O264" s="79"/>
      <c r="P264" s="49" t="s">
        <v>44</v>
      </c>
      <c r="Q264" s="80"/>
      <c r="R264" s="38"/>
      <c r="S264" s="39"/>
      <c r="T264" s="40"/>
      <c r="U264" s="52">
        <v>140000</v>
      </c>
      <c r="V264" s="40"/>
      <c r="W264" s="40"/>
      <c r="X264" s="41"/>
      <c r="Y264" s="42"/>
      <c r="Z264" s="42"/>
      <c r="AA264" s="42"/>
    </row>
    <row r="265" spans="1:27" ht="249.95" customHeight="1" x14ac:dyDescent="0.55000000000000004">
      <c r="A265" s="12">
        <v>96</v>
      </c>
      <c r="B265" s="13" t="s">
        <v>289</v>
      </c>
      <c r="C265" s="14" t="s">
        <v>290</v>
      </c>
      <c r="D265" s="14" t="s">
        <v>226</v>
      </c>
      <c r="E265" s="14" t="s">
        <v>105</v>
      </c>
      <c r="F265" s="14" t="s">
        <v>33</v>
      </c>
      <c r="G265" s="14">
        <f>'[1]Lotto 96'!B23</f>
        <v>80</v>
      </c>
      <c r="H265" s="14"/>
      <c r="I265" s="14">
        <f>'[1]valutazione lotto 96'!K18</f>
        <v>20</v>
      </c>
      <c r="J265" s="77">
        <f>G265+I265</f>
        <v>100</v>
      </c>
      <c r="K265" s="74">
        <v>21.43</v>
      </c>
      <c r="L265" s="16">
        <f>K265*U265/100</f>
        <v>6000.4</v>
      </c>
      <c r="M265" s="16">
        <f>U265-L265</f>
        <v>21999.599999999999</v>
      </c>
      <c r="N265" s="76" t="s">
        <v>14</v>
      </c>
      <c r="O265" s="74"/>
      <c r="P265" s="45" t="s">
        <v>44</v>
      </c>
      <c r="Q265" s="75">
        <v>10</v>
      </c>
      <c r="R265" s="18">
        <f>Q265*4</f>
        <v>40</v>
      </c>
      <c r="S265" s="19" t="s">
        <v>35</v>
      </c>
      <c r="T265" s="20">
        <v>700</v>
      </c>
      <c r="U265" s="46">
        <f>R265*T265</f>
        <v>28000</v>
      </c>
      <c r="V265" s="40">
        <f>U265*0.2</f>
        <v>5600</v>
      </c>
      <c r="W265" s="40">
        <f>U265/4/12*6</f>
        <v>3500</v>
      </c>
      <c r="X265" s="41">
        <f>U265+V265+W265</f>
        <v>37100</v>
      </c>
      <c r="Y265" s="42">
        <f>U265*0.02</f>
        <v>560</v>
      </c>
      <c r="Z265" s="42">
        <f>U265*0.01</f>
        <v>280</v>
      </c>
      <c r="AA265" s="42" t="s">
        <v>36</v>
      </c>
    </row>
    <row r="266" spans="1:27" ht="249.95" customHeight="1" x14ac:dyDescent="0.55000000000000004">
      <c r="A266" s="12">
        <v>96</v>
      </c>
      <c r="B266" s="13" t="s">
        <v>289</v>
      </c>
      <c r="C266" s="14" t="s">
        <v>290</v>
      </c>
      <c r="D266" s="14" t="s">
        <v>226</v>
      </c>
      <c r="E266" s="14" t="s">
        <v>83</v>
      </c>
      <c r="F266" s="14" t="s">
        <v>71</v>
      </c>
      <c r="G266" s="14" t="s">
        <v>60</v>
      </c>
      <c r="H266" s="14" t="s">
        <v>291</v>
      </c>
      <c r="I266" s="14" t="s">
        <v>60</v>
      </c>
      <c r="J266" s="14" t="s">
        <v>60</v>
      </c>
      <c r="K266" s="14" t="s">
        <v>60</v>
      </c>
      <c r="L266" s="14" t="s">
        <v>60</v>
      </c>
      <c r="M266" s="14" t="s">
        <v>60</v>
      </c>
      <c r="N266" s="14" t="s">
        <v>60</v>
      </c>
      <c r="O266" s="74"/>
      <c r="P266" s="77"/>
      <c r="Q266" s="75"/>
      <c r="R266" s="18"/>
      <c r="S266" s="19"/>
      <c r="T266" s="20"/>
      <c r="U266" s="20"/>
      <c r="V266" s="40"/>
      <c r="W266" s="40"/>
      <c r="X266" s="41"/>
      <c r="Y266" s="42"/>
      <c r="Z266" s="42"/>
      <c r="AA266" s="42"/>
    </row>
    <row r="267" spans="1:27" ht="249.95" customHeight="1" x14ac:dyDescent="0.55000000000000004">
      <c r="A267" s="12">
        <v>96</v>
      </c>
      <c r="B267" s="13" t="s">
        <v>289</v>
      </c>
      <c r="C267" s="14" t="s">
        <v>290</v>
      </c>
      <c r="D267" s="14" t="s">
        <v>226</v>
      </c>
      <c r="E267" s="14" t="s">
        <v>41</v>
      </c>
      <c r="F267" s="14" t="s">
        <v>33</v>
      </c>
      <c r="G267" s="14">
        <f>'[1]Lotto 96'!B25</f>
        <v>80</v>
      </c>
      <c r="H267" s="14"/>
      <c r="I267" s="14">
        <f>'[1]valutazione lotto 96'!K19</f>
        <v>7.3063744629476668</v>
      </c>
      <c r="J267" s="77">
        <f>G267+I267</f>
        <v>87.306374462947673</v>
      </c>
      <c r="K267" s="74">
        <v>2.86</v>
      </c>
      <c r="L267" s="16">
        <f>K267*U267/100</f>
        <v>800.8</v>
      </c>
      <c r="M267" s="16">
        <f>U267-L267</f>
        <v>27199.200000000001</v>
      </c>
      <c r="N267" s="74" t="s">
        <v>34</v>
      </c>
      <c r="O267" s="74" t="s">
        <v>15</v>
      </c>
      <c r="P267" s="17" t="s">
        <v>16</v>
      </c>
      <c r="Q267" s="75"/>
      <c r="R267" s="18"/>
      <c r="S267" s="19"/>
      <c r="T267" s="20"/>
      <c r="U267" s="20">
        <v>28000</v>
      </c>
      <c r="V267" s="40"/>
      <c r="W267" s="40"/>
      <c r="X267" s="41"/>
      <c r="Y267" s="42"/>
      <c r="Z267" s="42"/>
      <c r="AA267" s="42"/>
    </row>
    <row r="268" spans="1:27" ht="265.5" x14ac:dyDescent="0.55000000000000004">
      <c r="A268" s="31">
        <v>97</v>
      </c>
      <c r="B268" s="32" t="s">
        <v>292</v>
      </c>
      <c r="C268" s="33" t="s">
        <v>293</v>
      </c>
      <c r="D268" s="53" t="s">
        <v>226</v>
      </c>
      <c r="E268" s="33" t="s">
        <v>32</v>
      </c>
      <c r="F268" s="33" t="s">
        <v>33</v>
      </c>
      <c r="G268" s="33">
        <f>'[1]Lotto 97'!C32</f>
        <v>80</v>
      </c>
      <c r="H268" s="33"/>
      <c r="I268" s="33">
        <f>'[1]valutazione lotto 97'!K18</f>
        <v>20</v>
      </c>
      <c r="J268" s="35">
        <v>100</v>
      </c>
      <c r="K268" s="33">
        <v>7.06</v>
      </c>
      <c r="L268" s="50">
        <f>K268*U268/100</f>
        <v>12002</v>
      </c>
      <c r="M268" s="50">
        <f>U268-L268</f>
        <v>157998</v>
      </c>
      <c r="N268" s="43" t="s">
        <v>14</v>
      </c>
      <c r="O268" s="33"/>
      <c r="P268" s="49" t="s">
        <v>44</v>
      </c>
      <c r="Q268" s="38">
        <v>50</v>
      </c>
      <c r="R268" s="38">
        <f>Q268*4</f>
        <v>200</v>
      </c>
      <c r="S268" s="39" t="s">
        <v>35</v>
      </c>
      <c r="T268" s="40">
        <v>850</v>
      </c>
      <c r="U268" s="52">
        <f>R268*T268</f>
        <v>170000</v>
      </c>
      <c r="V268" s="40">
        <f>U268*0.2</f>
        <v>34000</v>
      </c>
      <c r="W268" s="40">
        <f>U268/4/12*6</f>
        <v>21250</v>
      </c>
      <c r="X268" s="41">
        <f>U268+V268+W268</f>
        <v>225250</v>
      </c>
      <c r="Y268" s="42">
        <f>U268*0.02</f>
        <v>3400</v>
      </c>
      <c r="Z268" s="42">
        <f>U268*0.01</f>
        <v>1700</v>
      </c>
      <c r="AA268" s="42">
        <v>20</v>
      </c>
    </row>
    <row r="269" spans="1:27" ht="265.5" x14ac:dyDescent="0.55000000000000004">
      <c r="A269" s="31">
        <v>97</v>
      </c>
      <c r="B269" s="32" t="s">
        <v>292</v>
      </c>
      <c r="C269" s="33" t="s">
        <v>293</v>
      </c>
      <c r="D269" s="53" t="s">
        <v>226</v>
      </c>
      <c r="E269" s="33" t="s">
        <v>105</v>
      </c>
      <c r="F269" s="33" t="s">
        <v>71</v>
      </c>
      <c r="G269" s="33" t="s">
        <v>60</v>
      </c>
      <c r="H269" s="33" t="s">
        <v>294</v>
      </c>
      <c r="I269" s="33" t="s">
        <v>60</v>
      </c>
      <c r="J269" s="33" t="s">
        <v>60</v>
      </c>
      <c r="K269" s="33" t="s">
        <v>60</v>
      </c>
      <c r="L269" s="33" t="s">
        <v>60</v>
      </c>
      <c r="M269" s="33" t="s">
        <v>60</v>
      </c>
      <c r="N269" s="33" t="s">
        <v>60</v>
      </c>
      <c r="O269" s="33"/>
      <c r="P269" s="37"/>
      <c r="Q269" s="38"/>
      <c r="R269" s="38"/>
      <c r="S269" s="39"/>
      <c r="T269" s="40"/>
      <c r="U269" s="40"/>
      <c r="V269" s="40"/>
      <c r="W269" s="40"/>
      <c r="X269" s="41"/>
      <c r="Y269" s="42"/>
      <c r="Z269" s="42"/>
      <c r="AA269" s="42"/>
    </row>
    <row r="270" spans="1:27" ht="265.5" x14ac:dyDescent="0.55000000000000004">
      <c r="A270" s="31">
        <v>97</v>
      </c>
      <c r="B270" s="32" t="s">
        <v>292</v>
      </c>
      <c r="C270" s="33" t="s">
        <v>293</v>
      </c>
      <c r="D270" s="53" t="s">
        <v>226</v>
      </c>
      <c r="E270" s="33" t="s">
        <v>41</v>
      </c>
      <c r="F270" s="33" t="s">
        <v>71</v>
      </c>
      <c r="G270" s="33" t="s">
        <v>60</v>
      </c>
      <c r="H270" s="33" t="s">
        <v>294</v>
      </c>
      <c r="I270" s="33" t="s">
        <v>60</v>
      </c>
      <c r="J270" s="33" t="s">
        <v>60</v>
      </c>
      <c r="K270" s="33" t="s">
        <v>60</v>
      </c>
      <c r="L270" s="33" t="s">
        <v>60</v>
      </c>
      <c r="M270" s="33" t="s">
        <v>60</v>
      </c>
      <c r="N270" s="33" t="s">
        <v>60</v>
      </c>
      <c r="O270" s="33"/>
      <c r="P270" s="37"/>
      <c r="Q270" s="38"/>
      <c r="R270" s="38"/>
      <c r="S270" s="39"/>
      <c r="T270" s="40"/>
      <c r="U270" s="40"/>
      <c r="V270" s="40"/>
      <c r="W270" s="40"/>
      <c r="X270" s="41"/>
      <c r="Y270" s="42"/>
      <c r="Z270" s="42"/>
      <c r="AA270" s="42"/>
    </row>
    <row r="271" spans="1:27" ht="265.5" x14ac:dyDescent="0.55000000000000004">
      <c r="A271" s="31">
        <v>97</v>
      </c>
      <c r="B271" s="32" t="s">
        <v>292</v>
      </c>
      <c r="C271" s="33" t="s">
        <v>293</v>
      </c>
      <c r="D271" s="53" t="s">
        <v>226</v>
      </c>
      <c r="E271" s="33" t="s">
        <v>37</v>
      </c>
      <c r="F271" s="33" t="s">
        <v>71</v>
      </c>
      <c r="G271" s="33" t="s">
        <v>60</v>
      </c>
      <c r="H271" s="33" t="s">
        <v>294</v>
      </c>
      <c r="I271" s="33" t="s">
        <v>60</v>
      </c>
      <c r="J271" s="33" t="s">
        <v>60</v>
      </c>
      <c r="K271" s="33" t="s">
        <v>60</v>
      </c>
      <c r="L271" s="33" t="s">
        <v>60</v>
      </c>
      <c r="M271" s="33" t="s">
        <v>60</v>
      </c>
      <c r="N271" s="33" t="s">
        <v>60</v>
      </c>
      <c r="O271" s="33"/>
      <c r="P271" s="37"/>
      <c r="Q271" s="38"/>
      <c r="R271" s="38"/>
      <c r="S271" s="39"/>
      <c r="T271" s="40"/>
      <c r="U271" s="40"/>
      <c r="V271" s="40"/>
      <c r="W271" s="40"/>
      <c r="X271" s="41"/>
      <c r="Y271" s="42"/>
      <c r="Z271" s="42"/>
      <c r="AA271" s="42"/>
    </row>
    <row r="272" spans="1:27" ht="265.5" x14ac:dyDescent="0.55000000000000004">
      <c r="A272" s="31">
        <v>97</v>
      </c>
      <c r="B272" s="32" t="s">
        <v>292</v>
      </c>
      <c r="C272" s="33" t="s">
        <v>293</v>
      </c>
      <c r="D272" s="53" t="s">
        <v>226</v>
      </c>
      <c r="E272" s="33" t="s">
        <v>209</v>
      </c>
      <c r="F272" s="33" t="s">
        <v>71</v>
      </c>
      <c r="G272" s="33" t="s">
        <v>60</v>
      </c>
      <c r="H272" s="33" t="s">
        <v>294</v>
      </c>
      <c r="I272" s="33" t="s">
        <v>60</v>
      </c>
      <c r="J272" s="33" t="s">
        <v>60</v>
      </c>
      <c r="K272" s="33" t="s">
        <v>60</v>
      </c>
      <c r="L272" s="33" t="s">
        <v>60</v>
      </c>
      <c r="M272" s="33" t="s">
        <v>60</v>
      </c>
      <c r="N272" s="33" t="s">
        <v>60</v>
      </c>
      <c r="O272" s="33"/>
      <c r="P272" s="37"/>
      <c r="Q272" s="38"/>
      <c r="R272" s="38"/>
      <c r="S272" s="39"/>
      <c r="T272" s="40"/>
      <c r="U272" s="40"/>
      <c r="V272" s="40"/>
      <c r="W272" s="40"/>
      <c r="X272" s="41"/>
      <c r="Y272" s="42"/>
      <c r="Z272" s="42"/>
      <c r="AA272" s="42"/>
    </row>
    <row r="273" spans="1:27" ht="249.95" customHeight="1" x14ac:dyDescent="0.55000000000000004">
      <c r="A273" s="12">
        <v>98</v>
      </c>
      <c r="B273" s="13" t="s">
        <v>295</v>
      </c>
      <c r="C273" s="14" t="s">
        <v>296</v>
      </c>
      <c r="D273" s="14" t="s">
        <v>226</v>
      </c>
      <c r="E273" s="14" t="s">
        <v>41</v>
      </c>
      <c r="F273" s="14" t="s">
        <v>33</v>
      </c>
      <c r="G273" s="14">
        <f>'[1]Lotto 98'!B15</f>
        <v>80</v>
      </c>
      <c r="H273" s="14"/>
      <c r="I273" s="14">
        <f>'[1]valutazione lotto 98'!K18</f>
        <v>20</v>
      </c>
      <c r="J273" s="17">
        <v>100</v>
      </c>
      <c r="K273" s="14">
        <v>1.19</v>
      </c>
      <c r="L273" s="16">
        <f>K273*U273/100</f>
        <v>399.84</v>
      </c>
      <c r="M273" s="16">
        <f>U273-L273</f>
        <v>33200.160000000003</v>
      </c>
      <c r="N273" s="25" t="s">
        <v>14</v>
      </c>
      <c r="O273" s="14"/>
      <c r="P273" s="45" t="s">
        <v>44</v>
      </c>
      <c r="Q273" s="18">
        <v>10</v>
      </c>
      <c r="R273" s="18">
        <f>Q273*4</f>
        <v>40</v>
      </c>
      <c r="S273" s="19" t="s">
        <v>35</v>
      </c>
      <c r="T273" s="20">
        <v>840</v>
      </c>
      <c r="U273" s="46">
        <f>R273*T273</f>
        <v>33600</v>
      </c>
      <c r="V273" s="40">
        <f>U273*0.2</f>
        <v>6720</v>
      </c>
      <c r="W273" s="40">
        <f>U273/4/12*6</f>
        <v>4200</v>
      </c>
      <c r="X273" s="41">
        <f>U273+V273+W273</f>
        <v>44520</v>
      </c>
      <c r="Y273" s="42">
        <f>U273*0.02</f>
        <v>672</v>
      </c>
      <c r="Z273" s="42">
        <f>U273*0.01</f>
        <v>336</v>
      </c>
      <c r="AA273" s="42" t="s">
        <v>36</v>
      </c>
    </row>
    <row r="274" spans="1:27" ht="249.95" customHeight="1" x14ac:dyDescent="0.55000000000000004">
      <c r="A274" s="31">
        <v>99</v>
      </c>
      <c r="B274" s="32" t="s">
        <v>297</v>
      </c>
      <c r="C274" s="33" t="s">
        <v>298</v>
      </c>
      <c r="D274" s="53" t="s">
        <v>226</v>
      </c>
      <c r="E274" s="33" t="s">
        <v>41</v>
      </c>
      <c r="F274" s="33" t="s">
        <v>33</v>
      </c>
      <c r="G274" s="33">
        <f>'[1]Lotto 99'!B15</f>
        <v>80</v>
      </c>
      <c r="H274" s="33"/>
      <c r="I274" s="33">
        <f>'[1]valutazione lotto 99'!K18</f>
        <v>20</v>
      </c>
      <c r="J274" s="35">
        <v>100</v>
      </c>
      <c r="K274" s="33">
        <v>12.5</v>
      </c>
      <c r="L274" s="50">
        <f>K274*U274/100</f>
        <v>24000</v>
      </c>
      <c r="M274" s="50">
        <f>U274-L274</f>
        <v>168000</v>
      </c>
      <c r="N274" s="43" t="s">
        <v>14</v>
      </c>
      <c r="O274" s="33"/>
      <c r="P274" s="49" t="s">
        <v>44</v>
      </c>
      <c r="Q274" s="38">
        <v>60</v>
      </c>
      <c r="R274" s="38">
        <f>Q274*4</f>
        <v>240</v>
      </c>
      <c r="S274" s="39" t="s">
        <v>35</v>
      </c>
      <c r="T274" s="40">
        <v>800</v>
      </c>
      <c r="U274" s="52">
        <f>R274*T274</f>
        <v>192000</v>
      </c>
      <c r="V274" s="40">
        <f>U274*0.2</f>
        <v>38400</v>
      </c>
      <c r="W274" s="40">
        <f>U274/4/12*6</f>
        <v>24000</v>
      </c>
      <c r="X274" s="41">
        <f>U274+V274+W274</f>
        <v>254400</v>
      </c>
      <c r="Y274" s="42">
        <f>U274*0.02</f>
        <v>3840</v>
      </c>
      <c r="Z274" s="42">
        <f>U274*0.01</f>
        <v>1920</v>
      </c>
      <c r="AA274" s="42">
        <v>20</v>
      </c>
    </row>
    <row r="275" spans="1:27" ht="249.95" customHeight="1" x14ac:dyDescent="0.55000000000000004">
      <c r="A275" s="12">
        <v>100</v>
      </c>
      <c r="B275" s="13" t="s">
        <v>299</v>
      </c>
      <c r="C275" s="14" t="s">
        <v>300</v>
      </c>
      <c r="D275" s="14" t="s">
        <v>226</v>
      </c>
      <c r="E275" s="14" t="s">
        <v>105</v>
      </c>
      <c r="F275" s="14" t="s">
        <v>33</v>
      </c>
      <c r="G275" s="14">
        <f>'[1]Lotto 100'!B23</f>
        <v>80</v>
      </c>
      <c r="H275" s="14"/>
      <c r="I275" s="14">
        <f>'[1]valutazione lotto 100'!K18</f>
        <v>20</v>
      </c>
      <c r="J275" s="17">
        <f>G275+I275</f>
        <v>100</v>
      </c>
      <c r="K275" s="14">
        <v>53.85</v>
      </c>
      <c r="L275" s="16">
        <f>K275*U275/100</f>
        <v>28002</v>
      </c>
      <c r="M275" s="16">
        <f>U275-L275</f>
        <v>23998</v>
      </c>
      <c r="N275" s="25" t="s">
        <v>14</v>
      </c>
      <c r="O275" s="14"/>
      <c r="P275" s="45" t="s">
        <v>44</v>
      </c>
      <c r="Q275" s="18">
        <v>10</v>
      </c>
      <c r="R275" s="18">
        <f>Q275*4</f>
        <v>40</v>
      </c>
      <c r="S275" s="19" t="s">
        <v>35</v>
      </c>
      <c r="T275" s="20">
        <v>1300</v>
      </c>
      <c r="U275" s="46">
        <f>R275*T275</f>
        <v>52000</v>
      </c>
      <c r="V275" s="40">
        <f>U275*0.2</f>
        <v>10400</v>
      </c>
      <c r="W275" s="40">
        <f>U275/4/12*6</f>
        <v>6500</v>
      </c>
      <c r="X275" s="41">
        <f>U275+V275+W275</f>
        <v>68900</v>
      </c>
      <c r="Y275" s="42">
        <f>U275*0.02</f>
        <v>1040</v>
      </c>
      <c r="Z275" s="42">
        <f>U275*0.01</f>
        <v>520</v>
      </c>
      <c r="AA275" s="42" t="s">
        <v>36</v>
      </c>
    </row>
    <row r="276" spans="1:27" ht="249.95" customHeight="1" x14ac:dyDescent="0.55000000000000004">
      <c r="A276" s="12">
        <v>100</v>
      </c>
      <c r="B276" s="13" t="s">
        <v>299</v>
      </c>
      <c r="C276" s="14" t="s">
        <v>300</v>
      </c>
      <c r="D276" s="14" t="s">
        <v>226</v>
      </c>
      <c r="E276" s="14" t="s">
        <v>41</v>
      </c>
      <c r="F276" s="14" t="s">
        <v>33</v>
      </c>
      <c r="G276" s="14">
        <f>'[1]Lotto 100'!B24</f>
        <v>80</v>
      </c>
      <c r="H276" s="14"/>
      <c r="I276" s="14">
        <f>'[1]valutazione lotto 100'!K19</f>
        <v>5.3477057967660375</v>
      </c>
      <c r="J276" s="17">
        <f>G276+I276</f>
        <v>85.347705796766036</v>
      </c>
      <c r="K276" s="14">
        <v>3.85</v>
      </c>
      <c r="L276" s="16">
        <f>K276*U276/100</f>
        <v>2002</v>
      </c>
      <c r="M276" s="16">
        <f>U276-L276</f>
        <v>49998</v>
      </c>
      <c r="N276" s="14" t="s">
        <v>34</v>
      </c>
      <c r="O276" s="14" t="s">
        <v>15</v>
      </c>
      <c r="P276" s="17" t="s">
        <v>16</v>
      </c>
      <c r="Q276" s="18"/>
      <c r="R276" s="18"/>
      <c r="S276" s="19"/>
      <c r="T276" s="20"/>
      <c r="U276" s="20">
        <v>52000</v>
      </c>
      <c r="V276" s="40"/>
      <c r="W276" s="40"/>
      <c r="X276" s="41"/>
      <c r="Y276" s="42"/>
      <c r="Z276" s="42"/>
      <c r="AA276" s="42"/>
    </row>
    <row r="277" spans="1:27" ht="249.95" customHeight="1" x14ac:dyDescent="0.55000000000000004">
      <c r="A277" s="12">
        <v>100</v>
      </c>
      <c r="B277" s="13" t="s">
        <v>299</v>
      </c>
      <c r="C277" s="14" t="s">
        <v>300</v>
      </c>
      <c r="D277" s="14" t="s">
        <v>226</v>
      </c>
      <c r="E277" s="14" t="s">
        <v>37</v>
      </c>
      <c r="F277" s="14" t="s">
        <v>33</v>
      </c>
      <c r="G277" s="14">
        <f>'[1]Lotto 100'!B25</f>
        <v>80</v>
      </c>
      <c r="H277" s="14"/>
      <c r="I277" s="14">
        <f>'[1]valutazione lotto 100'!K20</f>
        <v>20</v>
      </c>
      <c r="J277" s="17">
        <f>G277+I277</f>
        <v>100</v>
      </c>
      <c r="K277" s="14">
        <v>53.85</v>
      </c>
      <c r="L277" s="16">
        <f>K277*U277/100</f>
        <v>28002</v>
      </c>
      <c r="M277" s="16">
        <f>U277-L277</f>
        <v>23998</v>
      </c>
      <c r="N277" s="25" t="s">
        <v>14</v>
      </c>
      <c r="O277" s="14"/>
      <c r="P277" s="45" t="s">
        <v>44</v>
      </c>
      <c r="Q277" s="18"/>
      <c r="R277" s="18"/>
      <c r="S277" s="19"/>
      <c r="T277" s="20"/>
      <c r="U277" s="46">
        <v>52000</v>
      </c>
      <c r="V277" s="40"/>
      <c r="W277" s="40"/>
      <c r="X277" s="41"/>
      <c r="Y277" s="42"/>
      <c r="Z277" s="42"/>
      <c r="AA277" s="42"/>
    </row>
    <row r="278" spans="1:27" ht="249.95" customHeight="1" x14ac:dyDescent="0.55000000000000004">
      <c r="A278" s="31">
        <v>101</v>
      </c>
      <c r="B278" s="32" t="s">
        <v>301</v>
      </c>
      <c r="C278" s="33" t="s">
        <v>302</v>
      </c>
      <c r="D278" s="53" t="s">
        <v>226</v>
      </c>
      <c r="E278" s="33" t="s">
        <v>32</v>
      </c>
      <c r="F278" s="33" t="s">
        <v>71</v>
      </c>
      <c r="G278" s="33" t="s">
        <v>60</v>
      </c>
      <c r="H278" s="33" t="s">
        <v>303</v>
      </c>
      <c r="I278" s="33" t="s">
        <v>60</v>
      </c>
      <c r="J278" s="33" t="s">
        <v>60</v>
      </c>
      <c r="K278" s="33" t="s">
        <v>60</v>
      </c>
      <c r="L278" s="33" t="s">
        <v>60</v>
      </c>
      <c r="M278" s="33" t="s">
        <v>60</v>
      </c>
      <c r="N278" s="33" t="s">
        <v>60</v>
      </c>
      <c r="O278" s="33"/>
      <c r="P278" s="37"/>
      <c r="Q278" s="38">
        <v>10</v>
      </c>
      <c r="R278" s="38">
        <f>Q278*4</f>
        <v>40</v>
      </c>
      <c r="S278" s="39" t="s">
        <v>35</v>
      </c>
      <c r="T278" s="40">
        <v>800</v>
      </c>
      <c r="U278" s="40">
        <f>R278*T278</f>
        <v>32000</v>
      </c>
      <c r="V278" s="40">
        <f>U278*0.2</f>
        <v>6400</v>
      </c>
      <c r="W278" s="40">
        <f>U278/4/12*6</f>
        <v>4000</v>
      </c>
      <c r="X278" s="41">
        <f>U278+V278+W278</f>
        <v>42400</v>
      </c>
      <c r="Y278" s="42">
        <f>U278*0.02</f>
        <v>640</v>
      </c>
      <c r="Z278" s="42">
        <f>U278*0.01</f>
        <v>320</v>
      </c>
      <c r="AA278" s="42" t="s">
        <v>36</v>
      </c>
    </row>
    <row r="279" spans="1:27" ht="249.95" customHeight="1" x14ac:dyDescent="0.55000000000000004">
      <c r="A279" s="31">
        <v>101</v>
      </c>
      <c r="B279" s="32" t="s">
        <v>301</v>
      </c>
      <c r="C279" s="33" t="s">
        <v>302</v>
      </c>
      <c r="D279" s="53" t="s">
        <v>226</v>
      </c>
      <c r="E279" s="33" t="s">
        <v>105</v>
      </c>
      <c r="F279" s="33" t="s">
        <v>71</v>
      </c>
      <c r="G279" s="33" t="s">
        <v>60</v>
      </c>
      <c r="H279" s="33" t="s">
        <v>303</v>
      </c>
      <c r="I279" s="33" t="s">
        <v>60</v>
      </c>
      <c r="J279" s="33" t="s">
        <v>60</v>
      </c>
      <c r="K279" s="33" t="s">
        <v>60</v>
      </c>
      <c r="L279" s="33" t="s">
        <v>60</v>
      </c>
      <c r="M279" s="33" t="s">
        <v>60</v>
      </c>
      <c r="N279" s="33" t="s">
        <v>60</v>
      </c>
      <c r="O279" s="33"/>
      <c r="P279" s="37"/>
      <c r="Q279" s="38"/>
      <c r="R279" s="38"/>
      <c r="S279" s="39"/>
      <c r="T279" s="40"/>
      <c r="U279" s="40">
        <v>32000</v>
      </c>
      <c r="V279" s="40"/>
      <c r="W279" s="40"/>
      <c r="X279" s="41"/>
      <c r="Y279" s="42"/>
      <c r="Z279" s="42"/>
      <c r="AA279" s="42"/>
    </row>
    <row r="280" spans="1:27" ht="249.95" customHeight="1" x14ac:dyDescent="0.55000000000000004">
      <c r="A280" s="31">
        <v>101</v>
      </c>
      <c r="B280" s="32" t="s">
        <v>301</v>
      </c>
      <c r="C280" s="33" t="s">
        <v>302</v>
      </c>
      <c r="D280" s="53" t="s">
        <v>226</v>
      </c>
      <c r="E280" s="33" t="s">
        <v>37</v>
      </c>
      <c r="F280" s="33" t="s">
        <v>33</v>
      </c>
      <c r="G280" s="33">
        <f>'[1]Lotto 101'!C30</f>
        <v>80</v>
      </c>
      <c r="H280" s="33"/>
      <c r="I280" s="33">
        <f>'[1]valutazione lotto 101'!K20</f>
        <v>20</v>
      </c>
      <c r="J280" s="37">
        <f>G280+I280</f>
        <v>100</v>
      </c>
      <c r="K280" s="33">
        <v>25</v>
      </c>
      <c r="L280" s="50">
        <f t="shared" ref="L280:L285" si="47">K280*U280/100</f>
        <v>8000</v>
      </c>
      <c r="M280" s="50">
        <f t="shared" ref="M280:M285" si="48">U280-L280</f>
        <v>24000</v>
      </c>
      <c r="N280" s="43" t="s">
        <v>14</v>
      </c>
      <c r="O280" s="33"/>
      <c r="P280" s="49" t="s">
        <v>44</v>
      </c>
      <c r="Q280" s="38"/>
      <c r="R280" s="38"/>
      <c r="S280" s="39"/>
      <c r="T280" s="40"/>
      <c r="U280" s="52">
        <v>32000</v>
      </c>
      <c r="V280" s="40"/>
      <c r="W280" s="40"/>
      <c r="X280" s="41"/>
      <c r="Y280" s="42"/>
      <c r="Z280" s="42"/>
      <c r="AA280" s="42"/>
    </row>
    <row r="281" spans="1:27" ht="249.95" customHeight="1" x14ac:dyDescent="0.55000000000000004">
      <c r="A281" s="31">
        <v>101</v>
      </c>
      <c r="B281" s="32" t="s">
        <v>301</v>
      </c>
      <c r="C281" s="33" t="s">
        <v>302</v>
      </c>
      <c r="D281" s="53" t="s">
        <v>226</v>
      </c>
      <c r="E281" s="33" t="s">
        <v>248</v>
      </c>
      <c r="F281" s="33" t="s">
        <v>33</v>
      </c>
      <c r="G281" s="33">
        <f>'[1]Lotto 101'!C31</f>
        <v>80</v>
      </c>
      <c r="H281" s="33"/>
      <c r="I281" s="33">
        <f>'[1]valutazione lotto 101'!K21</f>
        <v>14.142135623730951</v>
      </c>
      <c r="J281" s="37">
        <f>G281+I281</f>
        <v>94.142135623730951</v>
      </c>
      <c r="K281" s="33">
        <v>12.5</v>
      </c>
      <c r="L281" s="50">
        <f t="shared" si="47"/>
        <v>4000</v>
      </c>
      <c r="M281" s="50">
        <f t="shared" si="48"/>
        <v>28000</v>
      </c>
      <c r="N281" s="33" t="s">
        <v>34</v>
      </c>
      <c r="O281" s="33" t="s">
        <v>15</v>
      </c>
      <c r="P281" s="37" t="s">
        <v>16</v>
      </c>
      <c r="Q281" s="38"/>
      <c r="R281" s="38"/>
      <c r="S281" s="39"/>
      <c r="T281" s="40"/>
      <c r="U281" s="40">
        <v>32000</v>
      </c>
      <c r="V281" s="40"/>
      <c r="W281" s="40"/>
      <c r="X281" s="41"/>
      <c r="Y281" s="42"/>
      <c r="Z281" s="42"/>
      <c r="AA281" s="42"/>
    </row>
    <row r="282" spans="1:27" ht="249.95" customHeight="1" x14ac:dyDescent="0.55000000000000004">
      <c r="A282" s="12">
        <v>102</v>
      </c>
      <c r="B282" s="13" t="s">
        <v>304</v>
      </c>
      <c r="C282" s="14" t="s">
        <v>305</v>
      </c>
      <c r="D282" s="14" t="s">
        <v>226</v>
      </c>
      <c r="E282" s="14" t="s">
        <v>105</v>
      </c>
      <c r="F282" s="14" t="s">
        <v>33</v>
      </c>
      <c r="G282" s="14">
        <f>'[1]Lotto 102'!B19</f>
        <v>66.000000000000014</v>
      </c>
      <c r="H282" s="14"/>
      <c r="I282" s="14">
        <f>'[1]valutazione lotto 102'!K18</f>
        <v>20</v>
      </c>
      <c r="J282" s="17">
        <f>G282+I282</f>
        <v>86.000000000000014</v>
      </c>
      <c r="K282" s="14">
        <v>33.33</v>
      </c>
      <c r="L282" s="16">
        <f t="shared" si="47"/>
        <v>11998.8</v>
      </c>
      <c r="M282" s="16">
        <f t="shared" si="48"/>
        <v>24001.200000000001</v>
      </c>
      <c r="N282" s="14" t="s">
        <v>14</v>
      </c>
      <c r="O282" s="14"/>
      <c r="P282" s="45" t="s">
        <v>44</v>
      </c>
      <c r="Q282" s="18">
        <v>10</v>
      </c>
      <c r="R282" s="18">
        <f>Q282*4</f>
        <v>40</v>
      </c>
      <c r="S282" s="19" t="s">
        <v>35</v>
      </c>
      <c r="T282" s="20">
        <v>900</v>
      </c>
      <c r="U282" s="46">
        <f>R282*T282</f>
        <v>36000</v>
      </c>
      <c r="V282" s="40">
        <f>U282*0.2</f>
        <v>7200</v>
      </c>
      <c r="W282" s="40">
        <f>U282/4/12*6</f>
        <v>4500</v>
      </c>
      <c r="X282" s="41">
        <f>U282+V282+W282</f>
        <v>47700</v>
      </c>
      <c r="Y282" s="42">
        <f>U282*0.02</f>
        <v>720</v>
      </c>
      <c r="Z282" s="42">
        <f>U282*0.01</f>
        <v>360</v>
      </c>
      <c r="AA282" s="42" t="s">
        <v>36</v>
      </c>
    </row>
    <row r="283" spans="1:27" ht="249.95" customHeight="1" x14ac:dyDescent="0.55000000000000004">
      <c r="A283" s="12">
        <v>102</v>
      </c>
      <c r="B283" s="13" t="s">
        <v>304</v>
      </c>
      <c r="C283" s="14" t="s">
        <v>305</v>
      </c>
      <c r="D283" s="14" t="s">
        <v>226</v>
      </c>
      <c r="E283" s="14" t="s">
        <v>37</v>
      </c>
      <c r="F283" s="14" t="s">
        <v>33</v>
      </c>
      <c r="G283" s="14">
        <f>'[1]Lotto 102'!B20</f>
        <v>80</v>
      </c>
      <c r="H283" s="14"/>
      <c r="I283" s="14">
        <f>'[1]valutazione lotto 102'!K19</f>
        <v>20</v>
      </c>
      <c r="J283" s="17">
        <f>G283+I283</f>
        <v>100</v>
      </c>
      <c r="K283" s="14">
        <v>33.33</v>
      </c>
      <c r="L283" s="16">
        <f t="shared" si="47"/>
        <v>11998.8</v>
      </c>
      <c r="M283" s="16">
        <f t="shared" si="48"/>
        <v>24001.200000000001</v>
      </c>
      <c r="N283" s="25" t="s">
        <v>14</v>
      </c>
      <c r="O283" s="14"/>
      <c r="P283" s="45" t="s">
        <v>44</v>
      </c>
      <c r="Q283" s="18"/>
      <c r="R283" s="18"/>
      <c r="S283" s="19"/>
      <c r="T283" s="20"/>
      <c r="U283" s="46">
        <v>36000</v>
      </c>
      <c r="V283" s="40"/>
      <c r="W283" s="40"/>
      <c r="X283" s="41"/>
      <c r="Y283" s="42"/>
      <c r="Z283" s="42"/>
      <c r="AA283" s="42"/>
    </row>
    <row r="284" spans="1:27" ht="249.95" customHeight="1" x14ac:dyDescent="0.55000000000000004">
      <c r="A284" s="31">
        <v>103</v>
      </c>
      <c r="B284" s="32" t="s">
        <v>306</v>
      </c>
      <c r="C284" s="53" t="s">
        <v>307</v>
      </c>
      <c r="D284" s="53" t="s">
        <v>226</v>
      </c>
      <c r="E284" s="53" t="s">
        <v>41</v>
      </c>
      <c r="F284" s="53" t="s">
        <v>33</v>
      </c>
      <c r="G284" s="53">
        <f>'[1]Lotto 103'!B15</f>
        <v>80</v>
      </c>
      <c r="H284" s="53"/>
      <c r="I284" s="53">
        <f>'[1]valutazione lotto 103'!K18</f>
        <v>20</v>
      </c>
      <c r="J284" s="37">
        <v>100</v>
      </c>
      <c r="K284" s="53">
        <v>6.67</v>
      </c>
      <c r="L284" s="50">
        <f t="shared" si="47"/>
        <v>2001</v>
      </c>
      <c r="M284" s="50">
        <f t="shared" si="48"/>
        <v>27999</v>
      </c>
      <c r="N284" s="55" t="s">
        <v>14</v>
      </c>
      <c r="O284" s="53"/>
      <c r="P284" s="49" t="s">
        <v>44</v>
      </c>
      <c r="Q284" s="38">
        <v>10</v>
      </c>
      <c r="R284" s="38">
        <f>Q284*4</f>
        <v>40</v>
      </c>
      <c r="S284" s="39" t="s">
        <v>308</v>
      </c>
      <c r="T284" s="40">
        <v>750</v>
      </c>
      <c r="U284" s="52">
        <f>R284*T284</f>
        <v>30000</v>
      </c>
      <c r="V284" s="40">
        <f>U284*0.2</f>
        <v>6000</v>
      </c>
      <c r="W284" s="40">
        <f>U284/4/12*6</f>
        <v>3750</v>
      </c>
      <c r="X284" s="41">
        <f>U284+V284+W284</f>
        <v>39750</v>
      </c>
      <c r="Y284" s="42">
        <f>U284*0.02</f>
        <v>600</v>
      </c>
      <c r="Z284" s="42">
        <f>U284*0.01</f>
        <v>300</v>
      </c>
      <c r="AA284" s="42" t="s">
        <v>36</v>
      </c>
    </row>
    <row r="285" spans="1:27" ht="249.95" customHeight="1" x14ac:dyDescent="0.55000000000000004">
      <c r="A285" s="12">
        <v>104</v>
      </c>
      <c r="B285" s="13" t="s">
        <v>309</v>
      </c>
      <c r="C285" s="14" t="s">
        <v>310</v>
      </c>
      <c r="D285" s="14" t="s">
        <v>226</v>
      </c>
      <c r="E285" s="14" t="s">
        <v>209</v>
      </c>
      <c r="F285" s="14" t="s">
        <v>33</v>
      </c>
      <c r="G285" s="14">
        <f>'[1]Lotto 104'!B15</f>
        <v>80</v>
      </c>
      <c r="H285" s="14"/>
      <c r="I285" s="14">
        <v>20</v>
      </c>
      <c r="J285" s="17">
        <v>100</v>
      </c>
      <c r="K285" s="14">
        <v>11.11</v>
      </c>
      <c r="L285" s="16">
        <f t="shared" si="47"/>
        <v>3999.6</v>
      </c>
      <c r="M285" s="16">
        <f t="shared" si="48"/>
        <v>32000.400000000001</v>
      </c>
      <c r="N285" s="25" t="s">
        <v>14</v>
      </c>
      <c r="O285" s="14"/>
      <c r="P285" s="45" t="s">
        <v>44</v>
      </c>
      <c r="Q285" s="18">
        <v>10</v>
      </c>
      <c r="R285" s="18">
        <f>Q285*4</f>
        <v>40</v>
      </c>
      <c r="S285" s="19" t="s">
        <v>308</v>
      </c>
      <c r="T285" s="20">
        <v>900</v>
      </c>
      <c r="U285" s="46">
        <f>R285*T285</f>
        <v>36000</v>
      </c>
      <c r="V285" s="40">
        <f>U285*0.2</f>
        <v>7200</v>
      </c>
      <c r="W285" s="40">
        <f>U285/4/12*6</f>
        <v>4500</v>
      </c>
      <c r="X285" s="41">
        <f>U285+V285+W285</f>
        <v>47700</v>
      </c>
      <c r="Y285" s="42">
        <f>U285*0.02</f>
        <v>720</v>
      </c>
      <c r="Z285" s="42">
        <f>U285*0.01</f>
        <v>360</v>
      </c>
      <c r="AA285" s="42" t="s">
        <v>36</v>
      </c>
    </row>
    <row r="286" spans="1:27" s="11" customFormat="1" ht="114.95" customHeight="1" x14ac:dyDescent="0.55000000000000004">
      <c r="A286" s="7"/>
      <c r="B286" s="8"/>
      <c r="C286" s="9" t="s">
        <v>311</v>
      </c>
      <c r="D286" s="9"/>
      <c r="E286" s="9"/>
      <c r="F286" s="9"/>
      <c r="G286" s="9"/>
      <c r="H286" s="9"/>
      <c r="I286" s="9"/>
      <c r="J286" s="9"/>
      <c r="K286" s="9"/>
      <c r="L286" s="9"/>
      <c r="M286" s="9"/>
      <c r="N286" s="9"/>
      <c r="O286" s="9"/>
      <c r="P286" s="9"/>
      <c r="Q286" s="7"/>
      <c r="R286" s="7"/>
      <c r="S286" s="7"/>
      <c r="T286" s="10"/>
      <c r="U286" s="10"/>
      <c r="V286" s="10"/>
      <c r="W286" s="10"/>
      <c r="X286" s="10"/>
      <c r="Y286" s="10"/>
      <c r="Z286" s="10"/>
      <c r="AA286" s="54"/>
    </row>
    <row r="287" spans="1:27" ht="249.95" customHeight="1" x14ac:dyDescent="0.55000000000000004">
      <c r="A287" s="31">
        <v>105</v>
      </c>
      <c r="B287" s="32" t="s">
        <v>312</v>
      </c>
      <c r="C287" s="33" t="s">
        <v>313</v>
      </c>
      <c r="D287" s="33" t="s">
        <v>314</v>
      </c>
      <c r="E287" s="33" t="s">
        <v>209</v>
      </c>
      <c r="F287" s="33" t="s">
        <v>33</v>
      </c>
      <c r="G287" s="33">
        <f>'[1]Lotto 105'!B19</f>
        <v>80</v>
      </c>
      <c r="H287" s="33"/>
      <c r="I287" s="33">
        <f>'[1]valutazione lotto 105'!K18</f>
        <v>2.2627416997969521</v>
      </c>
      <c r="J287" s="35">
        <f>G287+I287</f>
        <v>82.262741699796948</v>
      </c>
      <c r="K287" s="33">
        <v>0.08</v>
      </c>
      <c r="L287" s="50">
        <f t="shared" ref="L287:L304" si="49">K287*U287/100</f>
        <v>38.4</v>
      </c>
      <c r="M287" s="50">
        <f t="shared" ref="M287:M304" si="50">U287-L287</f>
        <v>47961.599999999999</v>
      </c>
      <c r="N287" s="33" t="s">
        <v>34</v>
      </c>
      <c r="O287" s="33" t="s">
        <v>15</v>
      </c>
      <c r="P287" s="37" t="s">
        <v>16</v>
      </c>
      <c r="Q287" s="38">
        <v>5</v>
      </c>
      <c r="R287" s="38">
        <f>Q287*4</f>
        <v>20</v>
      </c>
      <c r="S287" s="39" t="s">
        <v>35</v>
      </c>
      <c r="T287" s="120">
        <v>2400</v>
      </c>
      <c r="U287" s="120">
        <f>R287*T287</f>
        <v>48000</v>
      </c>
      <c r="V287" s="120">
        <f>U287*0.2</f>
        <v>9600</v>
      </c>
      <c r="W287" s="120">
        <f>U287/4/12*6</f>
        <v>6000</v>
      </c>
      <c r="X287" s="121">
        <f>U287+V287+W287</f>
        <v>63600</v>
      </c>
      <c r="Y287" s="122">
        <f>U287*0.02</f>
        <v>960</v>
      </c>
      <c r="Z287" s="122">
        <f>U287*0.01</f>
        <v>480</v>
      </c>
      <c r="AA287" s="42" t="s">
        <v>36</v>
      </c>
    </row>
    <row r="288" spans="1:27" ht="249.95" customHeight="1" x14ac:dyDescent="0.55000000000000004">
      <c r="A288" s="31">
        <v>105</v>
      </c>
      <c r="B288" s="32" t="s">
        <v>312</v>
      </c>
      <c r="C288" s="33" t="s">
        <v>313</v>
      </c>
      <c r="D288" s="33" t="s">
        <v>314</v>
      </c>
      <c r="E288" s="33" t="s">
        <v>248</v>
      </c>
      <c r="F288" s="33" t="s">
        <v>33</v>
      </c>
      <c r="G288" s="33">
        <f>'[1]Lotto 105'!B20</f>
        <v>80</v>
      </c>
      <c r="H288" s="33"/>
      <c r="I288" s="33">
        <f>'[1]valutazione lotto 105'!K19</f>
        <v>20</v>
      </c>
      <c r="J288" s="35">
        <f>G288+I288</f>
        <v>100</v>
      </c>
      <c r="K288" s="33">
        <v>6.25</v>
      </c>
      <c r="L288" s="50">
        <f t="shared" si="49"/>
        <v>3000</v>
      </c>
      <c r="M288" s="50">
        <f t="shared" si="50"/>
        <v>45000</v>
      </c>
      <c r="N288" s="55" t="s">
        <v>14</v>
      </c>
      <c r="O288" s="33"/>
      <c r="P288" s="49" t="s">
        <v>44</v>
      </c>
      <c r="Q288" s="38"/>
      <c r="R288" s="38"/>
      <c r="S288" s="39"/>
      <c r="T288" s="120"/>
      <c r="U288" s="120">
        <v>48000</v>
      </c>
      <c r="V288" s="120"/>
      <c r="W288" s="120"/>
      <c r="X288" s="121"/>
      <c r="Y288" s="122"/>
      <c r="Z288" s="122"/>
      <c r="AA288" s="42"/>
    </row>
    <row r="289" spans="1:27" ht="249.95" customHeight="1" x14ac:dyDescent="0.55000000000000004">
      <c r="A289" s="12">
        <v>106</v>
      </c>
      <c r="B289" s="13" t="s">
        <v>315</v>
      </c>
      <c r="C289" s="14" t="s">
        <v>316</v>
      </c>
      <c r="D289" s="14" t="s">
        <v>314</v>
      </c>
      <c r="E289" s="14" t="s">
        <v>105</v>
      </c>
      <c r="F289" s="14" t="s">
        <v>33</v>
      </c>
      <c r="G289" s="14">
        <f>'[1]Lotto 106'!C36</f>
        <v>80</v>
      </c>
      <c r="H289" s="14"/>
      <c r="I289" s="14">
        <f>'[1]valutazione lotto 106'!K18</f>
        <v>13.530178963156951</v>
      </c>
      <c r="J289" s="17">
        <f t="shared" ref="J289:J304" si="51">G289+I289</f>
        <v>93.530178963156956</v>
      </c>
      <c r="K289" s="14">
        <v>27.08</v>
      </c>
      <c r="L289" s="16">
        <f t="shared" si="49"/>
        <v>51993.599999999999</v>
      </c>
      <c r="M289" s="16">
        <f t="shared" si="50"/>
        <v>140006.39999999999</v>
      </c>
      <c r="N289" s="14" t="s">
        <v>34</v>
      </c>
      <c r="O289" s="14" t="s">
        <v>15</v>
      </c>
      <c r="P289" s="17" t="s">
        <v>16</v>
      </c>
      <c r="Q289" s="18">
        <v>10</v>
      </c>
      <c r="R289" s="18">
        <f>Q289*4</f>
        <v>40</v>
      </c>
      <c r="S289" s="19" t="s">
        <v>35</v>
      </c>
      <c r="T289" s="20">
        <v>4800</v>
      </c>
      <c r="U289" s="20">
        <f>R289*T289</f>
        <v>192000</v>
      </c>
      <c r="V289" s="40">
        <f>U289*0.2</f>
        <v>38400</v>
      </c>
      <c r="W289" s="40">
        <f>U289/4/12*6</f>
        <v>24000</v>
      </c>
      <c r="X289" s="41">
        <f>U289+V289+W289</f>
        <v>254400</v>
      </c>
      <c r="Y289" s="42">
        <f>U289*0.02</f>
        <v>3840</v>
      </c>
      <c r="Z289" s="42">
        <f>U289*0.01</f>
        <v>1920</v>
      </c>
      <c r="AA289" s="42">
        <v>20</v>
      </c>
    </row>
    <row r="290" spans="1:27" ht="249.95" customHeight="1" x14ac:dyDescent="0.55000000000000004">
      <c r="A290" s="12">
        <v>106</v>
      </c>
      <c r="B290" s="13" t="s">
        <v>315</v>
      </c>
      <c r="C290" s="14" t="s">
        <v>316</v>
      </c>
      <c r="D290" s="14" t="s">
        <v>314</v>
      </c>
      <c r="E290" s="14" t="s">
        <v>84</v>
      </c>
      <c r="F290" s="14" t="s">
        <v>33</v>
      </c>
      <c r="G290" s="14">
        <f>'[1]Lotto 106'!C37</f>
        <v>80</v>
      </c>
      <c r="H290" s="14"/>
      <c r="I290" s="14">
        <f>'[1]valutazione lotto 106'!K19</f>
        <v>20</v>
      </c>
      <c r="J290" s="17">
        <f t="shared" si="51"/>
        <v>100</v>
      </c>
      <c r="K290" s="14">
        <v>59.17</v>
      </c>
      <c r="L290" s="16">
        <f t="shared" si="49"/>
        <v>113606.39999999999</v>
      </c>
      <c r="M290" s="16">
        <f t="shared" si="50"/>
        <v>78393.600000000006</v>
      </c>
      <c r="N290" s="25" t="s">
        <v>14</v>
      </c>
      <c r="O290" s="14"/>
      <c r="P290" s="45" t="s">
        <v>44</v>
      </c>
      <c r="Q290" s="18"/>
      <c r="R290" s="18"/>
      <c r="S290" s="19"/>
      <c r="T290" s="20"/>
      <c r="U290" s="46">
        <v>192000</v>
      </c>
      <c r="V290" s="40"/>
      <c r="W290" s="40"/>
      <c r="X290" s="41"/>
      <c r="Y290" s="42"/>
      <c r="Z290" s="42"/>
      <c r="AA290" s="42"/>
    </row>
    <row r="291" spans="1:27" ht="249.95" customHeight="1" x14ac:dyDescent="0.55000000000000004">
      <c r="A291" s="12">
        <v>106</v>
      </c>
      <c r="B291" s="13" t="s">
        <v>315</v>
      </c>
      <c r="C291" s="14" t="s">
        <v>316</v>
      </c>
      <c r="D291" s="14" t="s">
        <v>314</v>
      </c>
      <c r="E291" s="14" t="s">
        <v>41</v>
      </c>
      <c r="F291" s="14" t="s">
        <v>33</v>
      </c>
      <c r="G291" s="14">
        <f>'[1]Lotto 106'!C38</f>
        <v>80</v>
      </c>
      <c r="H291" s="14"/>
      <c r="I291" s="14">
        <f>'[1]valutazione lotto 106'!K20</f>
        <v>9.3456705603221426</v>
      </c>
      <c r="J291" s="17">
        <f t="shared" si="51"/>
        <v>89.345670560322148</v>
      </c>
      <c r="K291" s="14">
        <v>12.92</v>
      </c>
      <c r="L291" s="16">
        <f t="shared" si="49"/>
        <v>24806.400000000001</v>
      </c>
      <c r="M291" s="16">
        <f t="shared" si="50"/>
        <v>167193.60000000001</v>
      </c>
      <c r="N291" s="14" t="s">
        <v>34</v>
      </c>
      <c r="O291" s="14" t="s">
        <v>15</v>
      </c>
      <c r="P291" s="17" t="s">
        <v>16</v>
      </c>
      <c r="Q291" s="18"/>
      <c r="R291" s="18"/>
      <c r="S291" s="19"/>
      <c r="T291" s="20"/>
      <c r="U291" s="20">
        <v>192000</v>
      </c>
      <c r="V291" s="40"/>
      <c r="W291" s="40"/>
      <c r="X291" s="41"/>
      <c r="Y291" s="42"/>
      <c r="Z291" s="42"/>
      <c r="AA291" s="42"/>
    </row>
    <row r="292" spans="1:27" ht="249.95" customHeight="1" x14ac:dyDescent="0.55000000000000004">
      <c r="A292" s="12">
        <v>106</v>
      </c>
      <c r="B292" s="13" t="s">
        <v>315</v>
      </c>
      <c r="C292" s="14" t="s">
        <v>316</v>
      </c>
      <c r="D292" s="14" t="s">
        <v>314</v>
      </c>
      <c r="E292" s="14" t="s">
        <v>37</v>
      </c>
      <c r="F292" s="14" t="s">
        <v>33</v>
      </c>
      <c r="G292" s="14">
        <f>'[1]Lotto 106'!C39</f>
        <v>80</v>
      </c>
      <c r="H292" s="14"/>
      <c r="I292" s="14">
        <f>'[1]valutazione lotto 106'!K21</f>
        <v>13.32121583337514</v>
      </c>
      <c r="J292" s="17">
        <f t="shared" si="51"/>
        <v>93.321215833375135</v>
      </c>
      <c r="K292" s="14">
        <v>26.25</v>
      </c>
      <c r="L292" s="16">
        <f t="shared" si="49"/>
        <v>50400</v>
      </c>
      <c r="M292" s="16">
        <f t="shared" si="50"/>
        <v>141600</v>
      </c>
      <c r="N292" s="14" t="s">
        <v>34</v>
      </c>
      <c r="O292" s="14" t="s">
        <v>15</v>
      </c>
      <c r="P292" s="17" t="s">
        <v>16</v>
      </c>
      <c r="Q292" s="18"/>
      <c r="R292" s="18"/>
      <c r="S292" s="19"/>
      <c r="T292" s="20"/>
      <c r="U292" s="20">
        <v>192000</v>
      </c>
      <c r="V292" s="40"/>
      <c r="W292" s="40"/>
      <c r="X292" s="41"/>
      <c r="Y292" s="42"/>
      <c r="Z292" s="42"/>
      <c r="AA292" s="42"/>
    </row>
    <row r="293" spans="1:27" ht="249.95" customHeight="1" x14ac:dyDescent="0.55000000000000004">
      <c r="A293" s="12">
        <v>106</v>
      </c>
      <c r="B293" s="13" t="s">
        <v>315</v>
      </c>
      <c r="C293" s="14" t="s">
        <v>316</v>
      </c>
      <c r="D293" s="14" t="s">
        <v>314</v>
      </c>
      <c r="E293" s="14" t="s">
        <v>209</v>
      </c>
      <c r="F293" s="14" t="s">
        <v>33</v>
      </c>
      <c r="G293" s="14">
        <f>'[1]Lotto 106'!C40</f>
        <v>80</v>
      </c>
      <c r="H293" s="14"/>
      <c r="I293" s="14">
        <f>'[1]valutazione lotto 106'!K22</f>
        <v>13.000175503553955</v>
      </c>
      <c r="J293" s="17">
        <f t="shared" si="51"/>
        <v>93.000175503553947</v>
      </c>
      <c r="K293" s="14">
        <v>25</v>
      </c>
      <c r="L293" s="16">
        <f t="shared" si="49"/>
        <v>48000</v>
      </c>
      <c r="M293" s="16">
        <f t="shared" si="50"/>
        <v>144000</v>
      </c>
      <c r="N293" s="14" t="s">
        <v>34</v>
      </c>
      <c r="O293" s="14" t="s">
        <v>15</v>
      </c>
      <c r="P293" s="17" t="s">
        <v>16</v>
      </c>
      <c r="Q293" s="18"/>
      <c r="R293" s="18"/>
      <c r="S293" s="19"/>
      <c r="T293" s="20"/>
      <c r="U293" s="20">
        <v>192000</v>
      </c>
      <c r="V293" s="40"/>
      <c r="W293" s="40"/>
      <c r="X293" s="41"/>
      <c r="Y293" s="42"/>
      <c r="Z293" s="42"/>
      <c r="AA293" s="42"/>
    </row>
    <row r="294" spans="1:27" ht="249.95" customHeight="1" x14ac:dyDescent="0.55000000000000004">
      <c r="A294" s="12">
        <v>106</v>
      </c>
      <c r="B294" s="13" t="s">
        <v>315</v>
      </c>
      <c r="C294" s="14" t="s">
        <v>316</v>
      </c>
      <c r="D294" s="14" t="s">
        <v>314</v>
      </c>
      <c r="E294" s="14" t="s">
        <v>248</v>
      </c>
      <c r="F294" s="14" t="s">
        <v>33</v>
      </c>
      <c r="G294" s="14">
        <f>'[1]Lotto 106'!C41</f>
        <v>80</v>
      </c>
      <c r="H294" s="14"/>
      <c r="I294" s="14">
        <f>'[1]valutazione lotto 106'!K23</f>
        <v>15.010559068730785</v>
      </c>
      <c r="J294" s="17">
        <f t="shared" si="51"/>
        <v>95.010559068730785</v>
      </c>
      <c r="K294" s="14">
        <v>33.33</v>
      </c>
      <c r="L294" s="16">
        <f t="shared" si="49"/>
        <v>63993.599999999999</v>
      </c>
      <c r="M294" s="16">
        <f t="shared" si="50"/>
        <v>128006.39999999999</v>
      </c>
      <c r="N294" s="14" t="s">
        <v>34</v>
      </c>
      <c r="O294" s="14" t="s">
        <v>15</v>
      </c>
      <c r="P294" s="17" t="s">
        <v>16</v>
      </c>
      <c r="Q294" s="18"/>
      <c r="R294" s="18"/>
      <c r="S294" s="19"/>
      <c r="T294" s="20"/>
      <c r="U294" s="20">
        <v>192000</v>
      </c>
      <c r="V294" s="40"/>
      <c r="W294" s="40"/>
      <c r="X294" s="41"/>
      <c r="Y294" s="42"/>
      <c r="Z294" s="42"/>
      <c r="AA294" s="42"/>
    </row>
    <row r="295" spans="1:27" ht="249.95" customHeight="1" x14ac:dyDescent="0.55000000000000004">
      <c r="A295" s="31">
        <v>107</v>
      </c>
      <c r="B295" s="32" t="s">
        <v>317</v>
      </c>
      <c r="C295" s="33" t="s">
        <v>318</v>
      </c>
      <c r="D295" s="33" t="s">
        <v>314</v>
      </c>
      <c r="E295" s="33" t="s">
        <v>105</v>
      </c>
      <c r="F295" s="33" t="s">
        <v>33</v>
      </c>
      <c r="G295" s="33">
        <f>'[1]Lotto 107'!C28</f>
        <v>80</v>
      </c>
      <c r="H295" s="33"/>
      <c r="I295" s="33">
        <f>'[1]valutazione lotto 107'!K18</f>
        <v>9.9014754297667427</v>
      </c>
      <c r="J295" s="37">
        <f t="shared" si="51"/>
        <v>89.901475429766748</v>
      </c>
      <c r="K295" s="33">
        <v>12.5</v>
      </c>
      <c r="L295" s="50">
        <f t="shared" si="49"/>
        <v>20000</v>
      </c>
      <c r="M295" s="50">
        <f t="shared" si="50"/>
        <v>140000</v>
      </c>
      <c r="N295" s="33" t="s">
        <v>34</v>
      </c>
      <c r="O295" s="33" t="s">
        <v>15</v>
      </c>
      <c r="P295" s="37" t="s">
        <v>16</v>
      </c>
      <c r="Q295" s="38">
        <v>10</v>
      </c>
      <c r="R295" s="38">
        <f>Q295*4</f>
        <v>40</v>
      </c>
      <c r="S295" s="39" t="s">
        <v>35</v>
      </c>
      <c r="T295" s="40">
        <v>4000</v>
      </c>
      <c r="U295" s="40">
        <f>R295*T295</f>
        <v>160000</v>
      </c>
      <c r="V295" s="40">
        <f>U295*0.2</f>
        <v>32000</v>
      </c>
      <c r="W295" s="40">
        <f>U295/4/12*6</f>
        <v>20000</v>
      </c>
      <c r="X295" s="41">
        <f>U295+V295+W295</f>
        <v>212000</v>
      </c>
      <c r="Y295" s="42">
        <f>U295*0.02</f>
        <v>3200</v>
      </c>
      <c r="Z295" s="42">
        <f>U295*0.01</f>
        <v>1600</v>
      </c>
      <c r="AA295" s="42">
        <v>20</v>
      </c>
    </row>
    <row r="296" spans="1:27" ht="249.95" customHeight="1" x14ac:dyDescent="0.55000000000000004">
      <c r="A296" s="31">
        <v>107</v>
      </c>
      <c r="B296" s="32" t="s">
        <v>317</v>
      </c>
      <c r="C296" s="33" t="s">
        <v>318</v>
      </c>
      <c r="D296" s="33" t="s">
        <v>314</v>
      </c>
      <c r="E296" s="33" t="s">
        <v>84</v>
      </c>
      <c r="F296" s="33" t="s">
        <v>33</v>
      </c>
      <c r="G296" s="33">
        <f>'[1]Lotto 107'!C29</f>
        <v>80</v>
      </c>
      <c r="H296" s="33"/>
      <c r="I296" s="33">
        <f>'[1]valutazione lotto 107'!K19</f>
        <v>20</v>
      </c>
      <c r="J296" s="37">
        <f t="shared" si="51"/>
        <v>100</v>
      </c>
      <c r="K296" s="33">
        <v>51</v>
      </c>
      <c r="L296" s="50">
        <f t="shared" si="49"/>
        <v>81600</v>
      </c>
      <c r="M296" s="50">
        <f t="shared" si="50"/>
        <v>78400</v>
      </c>
      <c r="N296" s="43" t="s">
        <v>14</v>
      </c>
      <c r="O296" s="33"/>
      <c r="P296" s="49" t="s">
        <v>44</v>
      </c>
      <c r="Q296" s="38"/>
      <c r="R296" s="38"/>
      <c r="S296" s="39"/>
      <c r="T296" s="40"/>
      <c r="U296" s="52">
        <v>160000</v>
      </c>
      <c r="V296" s="40"/>
      <c r="W296" s="40"/>
      <c r="X296" s="41"/>
      <c r="Y296" s="42"/>
      <c r="Z296" s="42"/>
      <c r="AA296" s="42"/>
    </row>
    <row r="297" spans="1:27" ht="249.95" customHeight="1" x14ac:dyDescent="0.55000000000000004">
      <c r="A297" s="31">
        <v>107</v>
      </c>
      <c r="B297" s="32" t="s">
        <v>317</v>
      </c>
      <c r="C297" s="33" t="s">
        <v>318</v>
      </c>
      <c r="D297" s="33" t="s">
        <v>314</v>
      </c>
      <c r="E297" s="33" t="s">
        <v>37</v>
      </c>
      <c r="F297" s="33" t="s">
        <v>33</v>
      </c>
      <c r="G297" s="33">
        <f>'[1]Lotto 107'!C30</f>
        <v>80</v>
      </c>
      <c r="H297" s="33"/>
      <c r="I297" s="33">
        <f>'[1]valutazione lotto 107'!K20</f>
        <v>9.4971615986763407</v>
      </c>
      <c r="J297" s="37">
        <f t="shared" si="51"/>
        <v>89.497161598676342</v>
      </c>
      <c r="K297" s="33">
        <v>11.5</v>
      </c>
      <c r="L297" s="50">
        <f t="shared" si="49"/>
        <v>18400</v>
      </c>
      <c r="M297" s="50">
        <f t="shared" si="50"/>
        <v>141600</v>
      </c>
      <c r="N297" s="33" t="s">
        <v>34</v>
      </c>
      <c r="O297" s="33" t="s">
        <v>15</v>
      </c>
      <c r="P297" s="37" t="s">
        <v>16</v>
      </c>
      <c r="Q297" s="38"/>
      <c r="R297" s="38"/>
      <c r="S297" s="39"/>
      <c r="T297" s="40"/>
      <c r="U297" s="40">
        <v>160000</v>
      </c>
      <c r="V297" s="40"/>
      <c r="W297" s="40"/>
      <c r="X297" s="41"/>
      <c r="Y297" s="42"/>
      <c r="Z297" s="42"/>
      <c r="AA297" s="42"/>
    </row>
    <row r="298" spans="1:27" ht="249.95" customHeight="1" x14ac:dyDescent="0.55000000000000004">
      <c r="A298" s="31">
        <v>107</v>
      </c>
      <c r="B298" s="32" t="s">
        <v>317</v>
      </c>
      <c r="C298" s="33" t="s">
        <v>318</v>
      </c>
      <c r="D298" s="33" t="s">
        <v>314</v>
      </c>
      <c r="E298" s="33" t="s">
        <v>209</v>
      </c>
      <c r="F298" s="33" t="s">
        <v>33</v>
      </c>
      <c r="G298" s="33">
        <f>'[1]Lotto 107'!C31</f>
        <v>80</v>
      </c>
      <c r="H298" s="33"/>
      <c r="I298" s="33">
        <f>'[1]valutazione lotto 107'!K21</f>
        <v>8.8561488554009529</v>
      </c>
      <c r="J298" s="37">
        <f t="shared" si="51"/>
        <v>88.85614885540096</v>
      </c>
      <c r="K298" s="33">
        <v>10</v>
      </c>
      <c r="L298" s="50">
        <f t="shared" si="49"/>
        <v>16000</v>
      </c>
      <c r="M298" s="50">
        <f t="shared" si="50"/>
        <v>144000</v>
      </c>
      <c r="N298" s="33" t="s">
        <v>34</v>
      </c>
      <c r="O298" s="33" t="s">
        <v>15</v>
      </c>
      <c r="P298" s="37" t="s">
        <v>16</v>
      </c>
      <c r="Q298" s="38"/>
      <c r="R298" s="38"/>
      <c r="S298" s="39"/>
      <c r="T298" s="40"/>
      <c r="U298" s="40">
        <v>160000</v>
      </c>
      <c r="V298" s="40"/>
      <c r="W298" s="40"/>
      <c r="X298" s="41"/>
      <c r="Y298" s="42"/>
      <c r="Z298" s="42"/>
      <c r="AA298" s="42"/>
    </row>
    <row r="299" spans="1:27" ht="249.95" customHeight="1" x14ac:dyDescent="0.55000000000000004">
      <c r="A299" s="12">
        <v>108</v>
      </c>
      <c r="B299" s="13" t="s">
        <v>319</v>
      </c>
      <c r="C299" s="14" t="s">
        <v>320</v>
      </c>
      <c r="D299" s="14" t="s">
        <v>314</v>
      </c>
      <c r="E299" s="14" t="s">
        <v>32</v>
      </c>
      <c r="F299" s="14" t="s">
        <v>33</v>
      </c>
      <c r="G299" s="14">
        <f>'[1]Lotto 108'!C28</f>
        <v>80</v>
      </c>
      <c r="H299" s="14"/>
      <c r="I299" s="14">
        <f>'[1]valutazione lotto 108'!K18</f>
        <v>9.7975670762874003</v>
      </c>
      <c r="J299" s="17">
        <f t="shared" si="51"/>
        <v>89.797567076287407</v>
      </c>
      <c r="K299" s="14">
        <v>10</v>
      </c>
      <c r="L299" s="16">
        <f t="shared" si="49"/>
        <v>12000</v>
      </c>
      <c r="M299" s="16">
        <f t="shared" si="50"/>
        <v>108000</v>
      </c>
      <c r="N299" s="14" t="s">
        <v>34</v>
      </c>
      <c r="O299" s="14" t="s">
        <v>15</v>
      </c>
      <c r="P299" s="17" t="s">
        <v>16</v>
      </c>
      <c r="Q299" s="18">
        <v>5</v>
      </c>
      <c r="R299" s="18">
        <f>Q299*4</f>
        <v>20</v>
      </c>
      <c r="S299" s="19" t="s">
        <v>35</v>
      </c>
      <c r="T299" s="20">
        <v>6000</v>
      </c>
      <c r="U299" s="20">
        <f>R299*T299</f>
        <v>120000</v>
      </c>
      <c r="V299" s="40">
        <f>U299*0.2</f>
        <v>24000</v>
      </c>
      <c r="W299" s="40">
        <f>U299/4/12*6</f>
        <v>15000</v>
      </c>
      <c r="X299" s="41">
        <f>U299+V299+W299</f>
        <v>159000</v>
      </c>
      <c r="Y299" s="42">
        <f>U299*0.02</f>
        <v>2400</v>
      </c>
      <c r="Z299" s="42">
        <f>U299*0.01</f>
        <v>1200</v>
      </c>
      <c r="AA299" s="42">
        <v>20</v>
      </c>
    </row>
    <row r="300" spans="1:27" ht="249.95" customHeight="1" x14ac:dyDescent="0.55000000000000004">
      <c r="A300" s="12">
        <v>108</v>
      </c>
      <c r="B300" s="13" t="s">
        <v>319</v>
      </c>
      <c r="C300" s="14" t="s">
        <v>320</v>
      </c>
      <c r="D300" s="14" t="s">
        <v>314</v>
      </c>
      <c r="E300" s="14" t="s">
        <v>105</v>
      </c>
      <c r="F300" s="14" t="s">
        <v>33</v>
      </c>
      <c r="G300" s="14">
        <f>'[1]Lotto 108'!C29</f>
        <v>80</v>
      </c>
      <c r="H300" s="14"/>
      <c r="I300" s="14">
        <f>'[1]valutazione lotto 108'!K19</f>
        <v>20</v>
      </c>
      <c r="J300" s="17">
        <f t="shared" si="51"/>
        <v>100</v>
      </c>
      <c r="K300" s="14">
        <v>41.67</v>
      </c>
      <c r="L300" s="16">
        <f t="shared" si="49"/>
        <v>50004</v>
      </c>
      <c r="M300" s="16">
        <f t="shared" si="50"/>
        <v>69996</v>
      </c>
      <c r="N300" s="25" t="s">
        <v>14</v>
      </c>
      <c r="O300" s="14"/>
      <c r="P300" s="45" t="s">
        <v>44</v>
      </c>
      <c r="Q300" s="18"/>
      <c r="R300" s="18"/>
      <c r="S300" s="19"/>
      <c r="T300" s="20"/>
      <c r="U300" s="46">
        <v>120000</v>
      </c>
      <c r="V300" s="40"/>
      <c r="W300" s="40"/>
      <c r="X300" s="41"/>
      <c r="Y300" s="42"/>
      <c r="Z300" s="42"/>
      <c r="AA300" s="42"/>
    </row>
    <row r="301" spans="1:27" ht="249.95" customHeight="1" x14ac:dyDescent="0.55000000000000004">
      <c r="A301" s="12">
        <v>108</v>
      </c>
      <c r="B301" s="13" t="s">
        <v>319</v>
      </c>
      <c r="C301" s="14" t="s">
        <v>320</v>
      </c>
      <c r="D301" s="14" t="s">
        <v>314</v>
      </c>
      <c r="E301" s="14" t="s">
        <v>83</v>
      </c>
      <c r="F301" s="14" t="s">
        <v>33</v>
      </c>
      <c r="G301" s="14">
        <f>'[1]Lotto 108'!C30</f>
        <v>80</v>
      </c>
      <c r="H301" s="14"/>
      <c r="I301" s="14">
        <f>'[1]valutazione lotto 108'!K20</f>
        <v>16.490792712918804</v>
      </c>
      <c r="J301" s="17">
        <f t="shared" si="51"/>
        <v>96.490792712918804</v>
      </c>
      <c r="K301" s="14">
        <v>28.3</v>
      </c>
      <c r="L301" s="16">
        <f t="shared" si="49"/>
        <v>33960</v>
      </c>
      <c r="M301" s="16">
        <f t="shared" si="50"/>
        <v>86040</v>
      </c>
      <c r="N301" s="14" t="s">
        <v>14</v>
      </c>
      <c r="O301" s="14"/>
      <c r="P301" s="45" t="s">
        <v>44</v>
      </c>
      <c r="Q301" s="18"/>
      <c r="R301" s="18"/>
      <c r="S301" s="19"/>
      <c r="T301" s="20"/>
      <c r="U301" s="46">
        <v>120000</v>
      </c>
      <c r="V301" s="40"/>
      <c r="W301" s="40"/>
      <c r="X301" s="41"/>
      <c r="Y301" s="42"/>
      <c r="Z301" s="42"/>
      <c r="AA301" s="42"/>
    </row>
    <row r="302" spans="1:27" ht="249.95" customHeight="1" x14ac:dyDescent="0.55000000000000004">
      <c r="A302" s="12">
        <v>108</v>
      </c>
      <c r="B302" s="13" t="s">
        <v>319</v>
      </c>
      <c r="C302" s="14" t="s">
        <v>320</v>
      </c>
      <c r="D302" s="14" t="s">
        <v>314</v>
      </c>
      <c r="E302" s="14" t="s">
        <v>41</v>
      </c>
      <c r="F302" s="14" t="s">
        <v>33</v>
      </c>
      <c r="G302" s="14">
        <f>'[1]Lotto 108'!C31</f>
        <v>80</v>
      </c>
      <c r="H302" s="14"/>
      <c r="I302" s="14">
        <f>'[1]valutazione lotto 108'!K21</f>
        <v>17.062963061066682</v>
      </c>
      <c r="J302" s="17">
        <f t="shared" si="51"/>
        <v>97.062963061066682</v>
      </c>
      <c r="K302" s="14">
        <v>30.33</v>
      </c>
      <c r="L302" s="16">
        <f t="shared" si="49"/>
        <v>36396</v>
      </c>
      <c r="M302" s="16">
        <f t="shared" si="50"/>
        <v>83604</v>
      </c>
      <c r="N302" s="14" t="s">
        <v>14</v>
      </c>
      <c r="O302" s="14"/>
      <c r="P302" s="45" t="s">
        <v>44</v>
      </c>
      <c r="Q302" s="18"/>
      <c r="R302" s="18"/>
      <c r="S302" s="19"/>
      <c r="T302" s="20"/>
      <c r="U302" s="46">
        <v>120000</v>
      </c>
      <c r="V302" s="40"/>
      <c r="W302" s="40"/>
      <c r="X302" s="41"/>
      <c r="Y302" s="42"/>
      <c r="Z302" s="42"/>
      <c r="AA302" s="42"/>
    </row>
    <row r="303" spans="1:27" ht="249.95" customHeight="1" x14ac:dyDescent="0.55000000000000004">
      <c r="A303" s="31">
        <v>109</v>
      </c>
      <c r="B303" s="32" t="s">
        <v>321</v>
      </c>
      <c r="C303" s="33" t="s">
        <v>322</v>
      </c>
      <c r="D303" s="33" t="s">
        <v>314</v>
      </c>
      <c r="E303" s="33" t="s">
        <v>32</v>
      </c>
      <c r="F303" s="33" t="s">
        <v>33</v>
      </c>
      <c r="G303" s="33">
        <f>'[1]Lotto 109'!B19</f>
        <v>80</v>
      </c>
      <c r="H303" s="33"/>
      <c r="I303" s="33">
        <f>'[1]valutazione lotto 109'!K18</f>
        <v>8.1685027233739582</v>
      </c>
      <c r="J303" s="37">
        <f t="shared" si="51"/>
        <v>88.168502723373962</v>
      </c>
      <c r="K303" s="33">
        <v>3.85</v>
      </c>
      <c r="L303" s="50">
        <f t="shared" si="49"/>
        <v>8008</v>
      </c>
      <c r="M303" s="50">
        <f t="shared" si="50"/>
        <v>199992</v>
      </c>
      <c r="N303" s="33" t="s">
        <v>34</v>
      </c>
      <c r="O303" s="33" t="s">
        <v>15</v>
      </c>
      <c r="P303" s="37" t="s">
        <v>16</v>
      </c>
      <c r="Q303" s="38">
        <v>10</v>
      </c>
      <c r="R303" s="38">
        <f>Q303*4</f>
        <v>40</v>
      </c>
      <c r="S303" s="39" t="s">
        <v>35</v>
      </c>
      <c r="T303" s="40">
        <v>5200</v>
      </c>
      <c r="U303" s="40">
        <f>R303*T303</f>
        <v>208000</v>
      </c>
      <c r="V303" s="40">
        <f>U303*0.2</f>
        <v>41600</v>
      </c>
      <c r="W303" s="40">
        <f>U303/4/12*6</f>
        <v>26000</v>
      </c>
      <c r="X303" s="41">
        <f>U303+V303+W303</f>
        <v>275600</v>
      </c>
      <c r="Y303" s="42">
        <f>U303*0.02</f>
        <v>4160</v>
      </c>
      <c r="Z303" s="42">
        <f>U303*0.01</f>
        <v>2080</v>
      </c>
      <c r="AA303" s="42">
        <v>20</v>
      </c>
    </row>
    <row r="304" spans="1:27" ht="249.95" customHeight="1" x14ac:dyDescent="0.55000000000000004">
      <c r="A304" s="31">
        <v>109</v>
      </c>
      <c r="B304" s="32" t="s">
        <v>321</v>
      </c>
      <c r="C304" s="33" t="s">
        <v>322</v>
      </c>
      <c r="D304" s="33" t="s">
        <v>314</v>
      </c>
      <c r="E304" s="33" t="s">
        <v>209</v>
      </c>
      <c r="F304" s="33" t="s">
        <v>33</v>
      </c>
      <c r="G304" s="33">
        <f>'[1]Lotto 109'!B20</f>
        <v>80</v>
      </c>
      <c r="H304" s="33"/>
      <c r="I304" s="33">
        <f>'[1]valutazione lotto 109'!K19</f>
        <v>20</v>
      </c>
      <c r="J304" s="37">
        <f t="shared" si="51"/>
        <v>100</v>
      </c>
      <c r="K304" s="33">
        <v>23.08</v>
      </c>
      <c r="L304" s="50">
        <f t="shared" si="49"/>
        <v>48006.400000000001</v>
      </c>
      <c r="M304" s="50">
        <f t="shared" si="50"/>
        <v>159993.60000000001</v>
      </c>
      <c r="N304" s="43" t="s">
        <v>14</v>
      </c>
      <c r="O304" s="33"/>
      <c r="P304" s="49" t="s">
        <v>44</v>
      </c>
      <c r="Q304" s="38"/>
      <c r="R304" s="38"/>
      <c r="S304" s="39"/>
      <c r="T304" s="40"/>
      <c r="U304" s="52">
        <v>208000</v>
      </c>
      <c r="V304" s="40"/>
      <c r="W304" s="40"/>
      <c r="X304" s="41"/>
      <c r="Y304" s="42"/>
      <c r="Z304" s="42"/>
      <c r="AA304" s="42"/>
    </row>
    <row r="305" spans="1:27" s="70" customFormat="1" ht="249.95" customHeight="1" x14ac:dyDescent="0.55000000000000004">
      <c r="A305" s="60">
        <v>110</v>
      </c>
      <c r="B305" s="100" t="s">
        <v>323</v>
      </c>
      <c r="C305" s="62" t="s">
        <v>324</v>
      </c>
      <c r="D305" s="62"/>
      <c r="E305" s="64" t="s">
        <v>94</v>
      </c>
      <c r="F305" s="62"/>
      <c r="G305" s="62"/>
      <c r="H305" s="62"/>
      <c r="I305" s="62"/>
      <c r="J305" s="65"/>
      <c r="K305" s="62"/>
      <c r="L305" s="62"/>
      <c r="M305" s="62"/>
      <c r="N305" s="62"/>
      <c r="O305" s="62"/>
      <c r="P305" s="65"/>
      <c r="Q305" s="66">
        <v>10</v>
      </c>
      <c r="R305" s="66">
        <f>Q305*4</f>
        <v>40</v>
      </c>
      <c r="S305" s="67" t="s">
        <v>35</v>
      </c>
      <c r="T305" s="68">
        <v>400</v>
      </c>
      <c r="U305" s="68">
        <f>R305*T305</f>
        <v>16000</v>
      </c>
      <c r="V305" s="68">
        <f>U305*0.2</f>
        <v>3200</v>
      </c>
      <c r="W305" s="68">
        <f>U305/4/12*6</f>
        <v>2000</v>
      </c>
      <c r="X305" s="69">
        <f>U305+V305+W305</f>
        <v>21200</v>
      </c>
      <c r="Y305" s="69">
        <f>U305*0.02</f>
        <v>320</v>
      </c>
      <c r="Z305" s="69">
        <f>U305*0.01</f>
        <v>160</v>
      </c>
      <c r="AA305" s="69" t="s">
        <v>36</v>
      </c>
    </row>
    <row r="306" spans="1:27" s="11" customFormat="1" ht="114.95" customHeight="1" x14ac:dyDescent="0.55000000000000004">
      <c r="A306" s="7"/>
      <c r="B306" s="8"/>
      <c r="C306" s="9" t="s">
        <v>325</v>
      </c>
      <c r="D306" s="9"/>
      <c r="E306" s="9"/>
      <c r="F306" s="9"/>
      <c r="G306" s="9"/>
      <c r="H306" s="9"/>
      <c r="I306" s="9"/>
      <c r="J306" s="9"/>
      <c r="K306" s="9"/>
      <c r="L306" s="9"/>
      <c r="M306" s="9"/>
      <c r="N306" s="9"/>
      <c r="O306" s="9"/>
      <c r="P306" s="9"/>
      <c r="Q306" s="7"/>
      <c r="R306" s="7"/>
      <c r="S306" s="7"/>
      <c r="T306" s="10"/>
      <c r="U306" s="10"/>
      <c r="V306" s="10"/>
      <c r="W306" s="10"/>
      <c r="X306" s="10"/>
      <c r="Y306" s="10"/>
      <c r="Z306" s="10"/>
      <c r="AA306" s="54"/>
    </row>
    <row r="307" spans="1:27" ht="221.25" x14ac:dyDescent="0.55000000000000004">
      <c r="A307" s="31">
        <v>111</v>
      </c>
      <c r="B307" s="32" t="s">
        <v>326</v>
      </c>
      <c r="C307" s="33" t="s">
        <v>327</v>
      </c>
      <c r="D307" s="33" t="s">
        <v>314</v>
      </c>
      <c r="E307" s="33" t="s">
        <v>105</v>
      </c>
      <c r="F307" s="33" t="s">
        <v>33</v>
      </c>
      <c r="G307" s="33">
        <f>'[1]Lotto 111'!C28</f>
        <v>80</v>
      </c>
      <c r="H307" s="33"/>
      <c r="I307" s="33">
        <f>'[1]valutazione lotto 111'!K18</f>
        <v>16.56833739159028</v>
      </c>
      <c r="J307" s="37">
        <f t="shared" ref="J307:J325" si="52">G307+I307</f>
        <v>96.568337391590276</v>
      </c>
      <c r="K307" s="33">
        <v>35</v>
      </c>
      <c r="L307" s="50">
        <f t="shared" ref="L307:L325" si="53">K307*U307/100</f>
        <v>14000</v>
      </c>
      <c r="M307" s="50">
        <f t="shared" ref="M307:M325" si="54">U307-L307</f>
        <v>26000</v>
      </c>
      <c r="N307" s="43" t="s">
        <v>14</v>
      </c>
      <c r="O307" s="33"/>
      <c r="P307" s="49" t="s">
        <v>44</v>
      </c>
      <c r="Q307" s="38">
        <v>50</v>
      </c>
      <c r="R307" s="38">
        <f>Q307*4</f>
        <v>200</v>
      </c>
      <c r="S307" s="39" t="s">
        <v>35</v>
      </c>
      <c r="T307" s="40">
        <v>200</v>
      </c>
      <c r="U307" s="52">
        <f>R307*T307</f>
        <v>40000</v>
      </c>
      <c r="V307" s="40">
        <f>U307*0.2</f>
        <v>8000</v>
      </c>
      <c r="W307" s="40">
        <f>U307/4/12*6</f>
        <v>5000</v>
      </c>
      <c r="X307" s="41">
        <f>U307+V307+W307</f>
        <v>53000</v>
      </c>
      <c r="Y307" s="42">
        <f>U307*0.02</f>
        <v>800</v>
      </c>
      <c r="Z307" s="42">
        <f>U307*0.01</f>
        <v>400</v>
      </c>
      <c r="AA307" s="42" t="s">
        <v>36</v>
      </c>
    </row>
    <row r="308" spans="1:27" ht="221.25" x14ac:dyDescent="0.55000000000000004">
      <c r="A308" s="31">
        <v>111</v>
      </c>
      <c r="B308" s="32" t="s">
        <v>326</v>
      </c>
      <c r="C308" s="33" t="s">
        <v>327</v>
      </c>
      <c r="D308" s="33" t="s">
        <v>314</v>
      </c>
      <c r="E308" s="33" t="s">
        <v>84</v>
      </c>
      <c r="F308" s="33" t="s">
        <v>33</v>
      </c>
      <c r="G308" s="33">
        <f>'[1]Lotto 111'!C29</f>
        <v>66.000000000000014</v>
      </c>
      <c r="H308" s="33"/>
      <c r="I308" s="33">
        <f>'[1]valutazione lotto 111'!K19</f>
        <v>20</v>
      </c>
      <c r="J308" s="37">
        <f t="shared" si="52"/>
        <v>86.000000000000014</v>
      </c>
      <c r="K308" s="33">
        <v>51</v>
      </c>
      <c r="L308" s="50">
        <f t="shared" si="53"/>
        <v>20400</v>
      </c>
      <c r="M308" s="50">
        <f t="shared" si="54"/>
        <v>19600</v>
      </c>
      <c r="N308" s="33" t="s">
        <v>14</v>
      </c>
      <c r="O308" s="33"/>
      <c r="P308" s="49" t="s">
        <v>44</v>
      </c>
      <c r="Q308" s="38"/>
      <c r="R308" s="38"/>
      <c r="S308" s="39"/>
      <c r="T308" s="40"/>
      <c r="U308" s="52">
        <v>40000</v>
      </c>
      <c r="V308" s="40"/>
      <c r="W308" s="40"/>
      <c r="X308" s="41"/>
      <c r="Y308" s="42"/>
      <c r="Z308" s="42"/>
      <c r="AA308" s="42"/>
    </row>
    <row r="309" spans="1:27" ht="221.25" x14ac:dyDescent="0.55000000000000004">
      <c r="A309" s="31">
        <v>111</v>
      </c>
      <c r="B309" s="32" t="s">
        <v>326</v>
      </c>
      <c r="C309" s="33" t="s">
        <v>327</v>
      </c>
      <c r="D309" s="33" t="s">
        <v>314</v>
      </c>
      <c r="E309" s="33" t="s">
        <v>45</v>
      </c>
      <c r="F309" s="33" t="s">
        <v>33</v>
      </c>
      <c r="G309" s="33">
        <f>'[1]Lotto 111'!C30</f>
        <v>80</v>
      </c>
      <c r="H309" s="33"/>
      <c r="I309" s="33">
        <f>'[1]valutazione lotto 111'!K20</f>
        <v>14.002800840280099</v>
      </c>
      <c r="J309" s="37">
        <f t="shared" si="52"/>
        <v>94.002800840280102</v>
      </c>
      <c r="K309" s="33">
        <v>25</v>
      </c>
      <c r="L309" s="50">
        <f t="shared" si="53"/>
        <v>10000</v>
      </c>
      <c r="M309" s="50">
        <f t="shared" si="54"/>
        <v>30000</v>
      </c>
      <c r="N309" s="33" t="s">
        <v>34</v>
      </c>
      <c r="O309" s="33" t="s">
        <v>15</v>
      </c>
      <c r="P309" s="37" t="s">
        <v>16</v>
      </c>
      <c r="Q309" s="38"/>
      <c r="R309" s="38"/>
      <c r="S309" s="39"/>
      <c r="T309" s="40"/>
      <c r="U309" s="40">
        <v>40000</v>
      </c>
      <c r="V309" s="40"/>
      <c r="W309" s="40"/>
      <c r="X309" s="41"/>
      <c r="Y309" s="42"/>
      <c r="Z309" s="42"/>
      <c r="AA309" s="42"/>
    </row>
    <row r="310" spans="1:27" ht="221.25" x14ac:dyDescent="0.55000000000000004">
      <c r="A310" s="31">
        <v>111</v>
      </c>
      <c r="B310" s="32" t="s">
        <v>326</v>
      </c>
      <c r="C310" s="33" t="s">
        <v>327</v>
      </c>
      <c r="D310" s="33" t="s">
        <v>314</v>
      </c>
      <c r="E310" s="33" t="s">
        <v>70</v>
      </c>
      <c r="F310" s="33" t="s">
        <v>33</v>
      </c>
      <c r="G310" s="33">
        <f>'[1]Lotto 111'!C31</f>
        <v>80</v>
      </c>
      <c r="H310" s="33"/>
      <c r="I310" s="33">
        <f>'[1]valutazione lotto 111'!K21</f>
        <v>8.8561488554009529</v>
      </c>
      <c r="J310" s="37">
        <f t="shared" si="52"/>
        <v>88.85614885540096</v>
      </c>
      <c r="K310" s="33">
        <v>10</v>
      </c>
      <c r="L310" s="50">
        <f t="shared" si="53"/>
        <v>4000</v>
      </c>
      <c r="M310" s="50">
        <f t="shared" si="54"/>
        <v>36000</v>
      </c>
      <c r="N310" s="33" t="s">
        <v>34</v>
      </c>
      <c r="O310" s="33" t="s">
        <v>15</v>
      </c>
      <c r="P310" s="37" t="s">
        <v>16</v>
      </c>
      <c r="Q310" s="38"/>
      <c r="R310" s="38"/>
      <c r="S310" s="39"/>
      <c r="T310" s="40"/>
      <c r="U310" s="40">
        <v>40000</v>
      </c>
      <c r="V310" s="40"/>
      <c r="W310" s="40"/>
      <c r="X310" s="41"/>
      <c r="Y310" s="42"/>
      <c r="Z310" s="42"/>
      <c r="AA310" s="42"/>
    </row>
    <row r="311" spans="1:27" ht="249.95" customHeight="1" x14ac:dyDescent="0.55000000000000004">
      <c r="A311" s="12">
        <v>112</v>
      </c>
      <c r="B311" s="13" t="s">
        <v>328</v>
      </c>
      <c r="C311" s="14" t="s">
        <v>329</v>
      </c>
      <c r="D311" s="14" t="s">
        <v>314</v>
      </c>
      <c r="E311" s="14" t="s">
        <v>66</v>
      </c>
      <c r="F311" s="14" t="s">
        <v>33</v>
      </c>
      <c r="G311" s="14">
        <f>'[1]Lotto 112'!C48</f>
        <v>80</v>
      </c>
      <c r="H311" s="14"/>
      <c r="I311" s="14">
        <f>'[1]valutazione lotto 112'!K19</f>
        <v>12.344267996967353</v>
      </c>
      <c r="J311" s="17">
        <f t="shared" si="52"/>
        <v>92.344267996967346</v>
      </c>
      <c r="K311" s="14">
        <v>20</v>
      </c>
      <c r="L311" s="16">
        <f t="shared" si="53"/>
        <v>3200</v>
      </c>
      <c r="M311" s="16">
        <f t="shared" si="54"/>
        <v>12800</v>
      </c>
      <c r="N311" s="14" t="s">
        <v>34</v>
      </c>
      <c r="O311" s="14" t="s">
        <v>15</v>
      </c>
      <c r="P311" s="17" t="s">
        <v>16</v>
      </c>
      <c r="Q311" s="18">
        <v>5</v>
      </c>
      <c r="R311" s="18">
        <f>Q311*4</f>
        <v>20</v>
      </c>
      <c r="S311" s="19" t="s">
        <v>35</v>
      </c>
      <c r="T311" s="20">
        <v>800</v>
      </c>
      <c r="U311" s="20">
        <f>R311*T311</f>
        <v>16000</v>
      </c>
      <c r="V311" s="40">
        <f>U311*0.2</f>
        <v>3200</v>
      </c>
      <c r="W311" s="40">
        <f>U311/4/12*6</f>
        <v>2000</v>
      </c>
      <c r="X311" s="41">
        <f>U311+V311+W311</f>
        <v>21200</v>
      </c>
      <c r="Y311" s="42">
        <f>U311*0.02</f>
        <v>320</v>
      </c>
      <c r="Z311" s="42">
        <f>U311*0.01</f>
        <v>160</v>
      </c>
      <c r="AA311" s="42" t="s">
        <v>36</v>
      </c>
    </row>
    <row r="312" spans="1:27" ht="249.95" customHeight="1" x14ac:dyDescent="0.55000000000000004">
      <c r="A312" s="12">
        <v>112</v>
      </c>
      <c r="B312" s="13" t="s">
        <v>328</v>
      </c>
      <c r="C312" s="14" t="s">
        <v>329</v>
      </c>
      <c r="D312" s="14" t="s">
        <v>314</v>
      </c>
      <c r="E312" s="14" t="s">
        <v>330</v>
      </c>
      <c r="F312" s="14" t="s">
        <v>33</v>
      </c>
      <c r="G312" s="14">
        <f>'[1]Lotto 112'!C49</f>
        <v>80</v>
      </c>
      <c r="H312" s="14"/>
      <c r="I312" s="14">
        <f>'[1]valutazione lotto 112'!K20</f>
        <v>18.074976124597285</v>
      </c>
      <c r="J312" s="17">
        <f t="shared" si="52"/>
        <v>98.074976124597285</v>
      </c>
      <c r="K312" s="14">
        <v>42.88</v>
      </c>
      <c r="L312" s="16">
        <f t="shared" si="53"/>
        <v>6860.8</v>
      </c>
      <c r="M312" s="16">
        <f t="shared" si="54"/>
        <v>9139.2000000000007</v>
      </c>
      <c r="N312" s="14" t="s">
        <v>14</v>
      </c>
      <c r="O312" s="14"/>
      <c r="P312" s="45" t="s">
        <v>44</v>
      </c>
      <c r="Q312" s="18"/>
      <c r="R312" s="18"/>
      <c r="S312" s="19"/>
      <c r="T312" s="20"/>
      <c r="U312" s="46">
        <v>16000</v>
      </c>
      <c r="V312" s="40"/>
      <c r="W312" s="40"/>
      <c r="X312" s="41"/>
      <c r="Y312" s="42"/>
      <c r="Z312" s="42"/>
      <c r="AA312" s="42"/>
    </row>
    <row r="313" spans="1:27" ht="249.95" customHeight="1" x14ac:dyDescent="0.55000000000000004">
      <c r="A313" s="12">
        <v>112</v>
      </c>
      <c r="B313" s="13" t="s">
        <v>328</v>
      </c>
      <c r="C313" s="14" t="s">
        <v>329</v>
      </c>
      <c r="D313" s="14" t="s">
        <v>314</v>
      </c>
      <c r="E313" s="14" t="s">
        <v>105</v>
      </c>
      <c r="F313" s="14" t="s">
        <v>33</v>
      </c>
      <c r="G313" s="14">
        <f>'[1]Lotto 112'!C50</f>
        <v>80</v>
      </c>
      <c r="H313" s="14"/>
      <c r="I313" s="14">
        <f>'[1]valutazione lotto 112'!K21</f>
        <v>16.903085094570333</v>
      </c>
      <c r="J313" s="17">
        <f t="shared" si="52"/>
        <v>96.903085094570329</v>
      </c>
      <c r="K313" s="14">
        <v>37.5</v>
      </c>
      <c r="L313" s="16">
        <f t="shared" si="53"/>
        <v>6000</v>
      </c>
      <c r="M313" s="16">
        <f t="shared" si="54"/>
        <v>10000</v>
      </c>
      <c r="N313" s="14" t="s">
        <v>14</v>
      </c>
      <c r="O313" s="14"/>
      <c r="P313" s="45" t="s">
        <v>44</v>
      </c>
      <c r="Q313" s="18"/>
      <c r="R313" s="18"/>
      <c r="S313" s="19"/>
      <c r="T313" s="20"/>
      <c r="U313" s="46">
        <v>16000</v>
      </c>
      <c r="V313" s="40"/>
      <c r="W313" s="40"/>
      <c r="X313" s="41"/>
      <c r="Y313" s="42"/>
      <c r="Z313" s="42"/>
      <c r="AA313" s="42"/>
    </row>
    <row r="314" spans="1:27" ht="249.95" customHeight="1" x14ac:dyDescent="0.55000000000000004">
      <c r="A314" s="12">
        <v>112</v>
      </c>
      <c r="B314" s="13" t="s">
        <v>328</v>
      </c>
      <c r="C314" s="14" t="s">
        <v>329</v>
      </c>
      <c r="D314" s="14" t="s">
        <v>314</v>
      </c>
      <c r="E314" s="14" t="s">
        <v>84</v>
      </c>
      <c r="F314" s="14" t="s">
        <v>33</v>
      </c>
      <c r="G314" s="14">
        <f>'[1]Lotto 112'!C51</f>
        <v>80</v>
      </c>
      <c r="H314" s="14"/>
      <c r="I314" s="14">
        <f>'[1]valutazione lotto 112'!K22</f>
        <v>18.257418583505537</v>
      </c>
      <c r="J314" s="17">
        <f t="shared" si="52"/>
        <v>98.25741858350554</v>
      </c>
      <c r="K314" s="14">
        <v>43.75</v>
      </c>
      <c r="L314" s="16">
        <f t="shared" si="53"/>
        <v>7000</v>
      </c>
      <c r="M314" s="16">
        <f t="shared" si="54"/>
        <v>9000</v>
      </c>
      <c r="N314" s="14" t="s">
        <v>14</v>
      </c>
      <c r="O314" s="14"/>
      <c r="P314" s="45" t="s">
        <v>44</v>
      </c>
      <c r="Q314" s="18"/>
      <c r="R314" s="18"/>
      <c r="S314" s="19"/>
      <c r="T314" s="20"/>
      <c r="U314" s="46">
        <v>16000</v>
      </c>
      <c r="V314" s="40"/>
      <c r="W314" s="40"/>
      <c r="X314" s="41"/>
      <c r="Y314" s="42"/>
      <c r="Z314" s="42"/>
      <c r="AA314" s="42"/>
    </row>
    <row r="315" spans="1:27" ht="249.95" customHeight="1" x14ac:dyDescent="0.55000000000000004">
      <c r="A315" s="12">
        <v>112</v>
      </c>
      <c r="B315" s="13" t="s">
        <v>328</v>
      </c>
      <c r="C315" s="14" t="s">
        <v>329</v>
      </c>
      <c r="D315" s="14" t="s">
        <v>314</v>
      </c>
      <c r="E315" s="14" t="s">
        <v>41</v>
      </c>
      <c r="F315" s="14" t="s">
        <v>33</v>
      </c>
      <c r="G315" s="14">
        <f>'[1]Lotto 112'!C52</f>
        <v>80</v>
      </c>
      <c r="H315" s="14"/>
      <c r="I315" s="14">
        <f>'[1]valutazione lotto 112'!K23</f>
        <v>17.182493859684492</v>
      </c>
      <c r="J315" s="17">
        <f t="shared" si="52"/>
        <v>97.182493859684485</v>
      </c>
      <c r="K315" s="14">
        <v>38.75</v>
      </c>
      <c r="L315" s="16">
        <f t="shared" si="53"/>
        <v>6200</v>
      </c>
      <c r="M315" s="16">
        <f t="shared" si="54"/>
        <v>9800</v>
      </c>
      <c r="N315" s="14" t="s">
        <v>14</v>
      </c>
      <c r="O315" s="14"/>
      <c r="P315" s="45" t="s">
        <v>44</v>
      </c>
      <c r="Q315" s="18"/>
      <c r="R315" s="18"/>
      <c r="S315" s="19"/>
      <c r="T315" s="20"/>
      <c r="U315" s="46">
        <v>16000</v>
      </c>
      <c r="V315" s="40"/>
      <c r="W315" s="40"/>
      <c r="X315" s="41"/>
      <c r="Y315" s="42"/>
      <c r="Z315" s="42"/>
      <c r="AA315" s="42"/>
    </row>
    <row r="316" spans="1:27" ht="249.95" customHeight="1" x14ac:dyDescent="0.55000000000000004">
      <c r="A316" s="12">
        <v>112</v>
      </c>
      <c r="B316" s="13" t="s">
        <v>328</v>
      </c>
      <c r="C316" s="14" t="s">
        <v>329</v>
      </c>
      <c r="D316" s="14" t="s">
        <v>314</v>
      </c>
      <c r="E316" s="14" t="s">
        <v>331</v>
      </c>
      <c r="F316" s="14" t="s">
        <v>33</v>
      </c>
      <c r="G316" s="14">
        <f>'[1]Lotto 112'!C53</f>
        <v>80</v>
      </c>
      <c r="H316" s="14"/>
      <c r="I316" s="14">
        <f>'[1]valutazione lotto 112'!K24</f>
        <v>20</v>
      </c>
      <c r="J316" s="17">
        <f t="shared" si="52"/>
        <v>100</v>
      </c>
      <c r="K316" s="14">
        <v>52.5</v>
      </c>
      <c r="L316" s="16">
        <f t="shared" si="53"/>
        <v>8400</v>
      </c>
      <c r="M316" s="16">
        <f t="shared" si="54"/>
        <v>7600</v>
      </c>
      <c r="N316" s="25" t="s">
        <v>14</v>
      </c>
      <c r="O316" s="14"/>
      <c r="P316" s="45" t="s">
        <v>44</v>
      </c>
      <c r="Q316" s="18"/>
      <c r="R316" s="18"/>
      <c r="S316" s="19"/>
      <c r="T316" s="20"/>
      <c r="U316" s="46">
        <v>16000</v>
      </c>
      <c r="V316" s="40"/>
      <c r="W316" s="40"/>
      <c r="X316" s="41"/>
      <c r="Y316" s="42"/>
      <c r="Z316" s="42"/>
      <c r="AA316" s="42"/>
    </row>
    <row r="317" spans="1:27" ht="249.95" customHeight="1" x14ac:dyDescent="0.55000000000000004">
      <c r="A317" s="12">
        <v>112</v>
      </c>
      <c r="B317" s="13" t="s">
        <v>328</v>
      </c>
      <c r="C317" s="14" t="s">
        <v>329</v>
      </c>
      <c r="D317" s="14" t="s">
        <v>314</v>
      </c>
      <c r="E317" s="14" t="s">
        <v>173</v>
      </c>
      <c r="F317" s="14" t="s">
        <v>33</v>
      </c>
      <c r="G317" s="14">
        <f>'[1]Lotto 112'!C54</f>
        <v>80</v>
      </c>
      <c r="H317" s="14"/>
      <c r="I317" s="14">
        <f>'[1]valutazione lotto 112'!K25</f>
        <v>18.257418583505537</v>
      </c>
      <c r="J317" s="17">
        <f t="shared" si="52"/>
        <v>98.25741858350554</v>
      </c>
      <c r="K317" s="14">
        <v>43.75</v>
      </c>
      <c r="L317" s="16">
        <f t="shared" si="53"/>
        <v>7000</v>
      </c>
      <c r="M317" s="16">
        <f t="shared" si="54"/>
        <v>9000</v>
      </c>
      <c r="N317" s="14" t="s">
        <v>14</v>
      </c>
      <c r="O317" s="14"/>
      <c r="P317" s="45" t="s">
        <v>44</v>
      </c>
      <c r="Q317" s="18"/>
      <c r="R317" s="18"/>
      <c r="S317" s="19"/>
      <c r="T317" s="20"/>
      <c r="U317" s="46">
        <v>16000</v>
      </c>
      <c r="V317" s="40"/>
      <c r="W317" s="40"/>
      <c r="X317" s="41"/>
      <c r="Y317" s="42"/>
      <c r="Z317" s="42"/>
      <c r="AA317" s="42"/>
    </row>
    <row r="318" spans="1:27" ht="249.95" customHeight="1" x14ac:dyDescent="0.55000000000000004">
      <c r="A318" s="12">
        <v>112</v>
      </c>
      <c r="B318" s="13" t="s">
        <v>328</v>
      </c>
      <c r="C318" s="14" t="s">
        <v>329</v>
      </c>
      <c r="D318" s="14" t="s">
        <v>314</v>
      </c>
      <c r="E318" s="14" t="s">
        <v>45</v>
      </c>
      <c r="F318" s="14" t="s">
        <v>33</v>
      </c>
      <c r="G318" s="14">
        <f>'[1]Lotto 112'!C55</f>
        <v>80</v>
      </c>
      <c r="H318" s="14"/>
      <c r="I318" s="14">
        <f>'[1]valutazione lotto 112'!K26</f>
        <v>18.257418583505537</v>
      </c>
      <c r="J318" s="17">
        <f t="shared" si="52"/>
        <v>98.25741858350554</v>
      </c>
      <c r="K318" s="14">
        <v>43.75</v>
      </c>
      <c r="L318" s="16">
        <f t="shared" si="53"/>
        <v>7000</v>
      </c>
      <c r="M318" s="16">
        <f t="shared" si="54"/>
        <v>9000</v>
      </c>
      <c r="N318" s="14" t="s">
        <v>14</v>
      </c>
      <c r="O318" s="14"/>
      <c r="P318" s="45" t="s">
        <v>44</v>
      </c>
      <c r="Q318" s="18"/>
      <c r="R318" s="18"/>
      <c r="S318" s="19"/>
      <c r="T318" s="20"/>
      <c r="U318" s="46">
        <v>16000</v>
      </c>
      <c r="V318" s="40"/>
      <c r="W318" s="40"/>
      <c r="X318" s="41"/>
      <c r="Y318" s="42"/>
      <c r="Z318" s="42"/>
      <c r="AA318" s="42"/>
    </row>
    <row r="319" spans="1:27" ht="249.95" customHeight="1" x14ac:dyDescent="0.55000000000000004">
      <c r="A319" s="12">
        <v>112</v>
      </c>
      <c r="B319" s="13" t="s">
        <v>328</v>
      </c>
      <c r="C319" s="14" t="s">
        <v>329</v>
      </c>
      <c r="D319" s="14" t="s">
        <v>314</v>
      </c>
      <c r="E319" s="14" t="s">
        <v>38</v>
      </c>
      <c r="F319" s="14" t="s">
        <v>33</v>
      </c>
      <c r="G319" s="14">
        <f>'[1]Lotto 112'!C56</f>
        <v>80</v>
      </c>
      <c r="H319" s="14"/>
      <c r="I319" s="14">
        <f>'[1]valutazione lotto 112'!K27</f>
        <v>15.430334996209192</v>
      </c>
      <c r="J319" s="17">
        <f t="shared" si="52"/>
        <v>95.430334996209197</v>
      </c>
      <c r="K319" s="14">
        <v>31.25</v>
      </c>
      <c r="L319" s="16">
        <f t="shared" si="53"/>
        <v>5000</v>
      </c>
      <c r="M319" s="16">
        <f t="shared" si="54"/>
        <v>11000</v>
      </c>
      <c r="N319" s="14" t="s">
        <v>34</v>
      </c>
      <c r="O319" s="14" t="s">
        <v>15</v>
      </c>
      <c r="P319" s="17" t="s">
        <v>16</v>
      </c>
      <c r="Q319" s="18"/>
      <c r="R319" s="18"/>
      <c r="S319" s="19"/>
      <c r="T319" s="20"/>
      <c r="U319" s="20">
        <v>16000</v>
      </c>
      <c r="V319" s="40"/>
      <c r="W319" s="40"/>
      <c r="X319" s="41"/>
      <c r="Y319" s="42"/>
      <c r="Z319" s="42"/>
      <c r="AA319" s="42"/>
    </row>
    <row r="320" spans="1:27" ht="265.5" x14ac:dyDescent="0.55000000000000004">
      <c r="A320" s="31">
        <v>113</v>
      </c>
      <c r="B320" s="32" t="s">
        <v>332</v>
      </c>
      <c r="C320" s="33" t="s">
        <v>333</v>
      </c>
      <c r="D320" s="33" t="s">
        <v>314</v>
      </c>
      <c r="E320" s="33" t="s">
        <v>52</v>
      </c>
      <c r="F320" s="33" t="s">
        <v>33</v>
      </c>
      <c r="G320" s="33">
        <f>'[1]Lotto 113'!C36</f>
        <v>66.000000000000014</v>
      </c>
      <c r="H320" s="33"/>
      <c r="I320" s="33">
        <f>'[1]valutazione lotto 113'!K18</f>
        <v>17.935766588370463</v>
      </c>
      <c r="J320" s="37">
        <f t="shared" si="52"/>
        <v>83.935766588370484</v>
      </c>
      <c r="K320" s="33">
        <v>48.68</v>
      </c>
      <c r="L320" s="50">
        <f t="shared" si="53"/>
        <v>22198.080000000002</v>
      </c>
      <c r="M320" s="50">
        <f t="shared" si="54"/>
        <v>23401.919999999998</v>
      </c>
      <c r="N320" s="33" t="s">
        <v>14</v>
      </c>
      <c r="O320" s="33"/>
      <c r="P320" s="49" t="s">
        <v>44</v>
      </c>
      <c r="Q320" s="38">
        <v>30</v>
      </c>
      <c r="R320" s="38">
        <f>Q320*4</f>
        <v>120</v>
      </c>
      <c r="S320" s="39" t="s">
        <v>35</v>
      </c>
      <c r="T320" s="40">
        <v>380</v>
      </c>
      <c r="U320" s="52">
        <f>R320*T320</f>
        <v>45600</v>
      </c>
      <c r="V320" s="40">
        <f>U320*0.2</f>
        <v>9120</v>
      </c>
      <c r="W320" s="40">
        <f>U320/4/12*6</f>
        <v>5700</v>
      </c>
      <c r="X320" s="41">
        <f>U320+V320+W320</f>
        <v>60420</v>
      </c>
      <c r="Y320" s="42">
        <f>U320*0.02</f>
        <v>912</v>
      </c>
      <c r="Z320" s="42">
        <f>U320*0.01</f>
        <v>456</v>
      </c>
      <c r="AA320" s="42" t="s">
        <v>36</v>
      </c>
    </row>
    <row r="321" spans="1:27" ht="265.5" x14ac:dyDescent="0.55000000000000004">
      <c r="A321" s="31">
        <v>113</v>
      </c>
      <c r="B321" s="32" t="s">
        <v>332</v>
      </c>
      <c r="C321" s="33" t="s">
        <v>333</v>
      </c>
      <c r="D321" s="33" t="s">
        <v>314</v>
      </c>
      <c r="E321" s="33" t="s">
        <v>32</v>
      </c>
      <c r="F321" s="33" t="s">
        <v>33</v>
      </c>
      <c r="G321" s="33">
        <f>'[1]Lotto 113'!C37</f>
        <v>66.000000000000014</v>
      </c>
      <c r="H321" s="33"/>
      <c r="I321" s="33">
        <f>'[1]valutazione lotto 113'!K19</f>
        <v>13.831489224526079</v>
      </c>
      <c r="J321" s="37">
        <f t="shared" si="52"/>
        <v>79.831489224526095</v>
      </c>
      <c r="K321" s="33">
        <v>28.95</v>
      </c>
      <c r="L321" s="50">
        <f t="shared" si="53"/>
        <v>13201.2</v>
      </c>
      <c r="M321" s="50">
        <f t="shared" si="54"/>
        <v>32398.799999999999</v>
      </c>
      <c r="N321" s="33" t="s">
        <v>34</v>
      </c>
      <c r="O321" s="33" t="s">
        <v>15</v>
      </c>
      <c r="P321" s="37" t="s">
        <v>16</v>
      </c>
      <c r="Q321" s="38"/>
      <c r="R321" s="38"/>
      <c r="S321" s="39"/>
      <c r="T321" s="40"/>
      <c r="U321" s="40">
        <v>45600</v>
      </c>
      <c r="V321" s="40"/>
      <c r="W321" s="40"/>
      <c r="X321" s="41"/>
      <c r="Y321" s="42"/>
      <c r="Z321" s="42"/>
      <c r="AA321" s="42"/>
    </row>
    <row r="322" spans="1:27" ht="265.5" x14ac:dyDescent="0.55000000000000004">
      <c r="A322" s="31">
        <v>113</v>
      </c>
      <c r="B322" s="32" t="s">
        <v>332</v>
      </c>
      <c r="C322" s="33" t="s">
        <v>333</v>
      </c>
      <c r="D322" s="33" t="s">
        <v>314</v>
      </c>
      <c r="E322" s="33" t="s">
        <v>105</v>
      </c>
      <c r="F322" s="33" t="s">
        <v>33</v>
      </c>
      <c r="G322" s="33">
        <f>'[1]Lotto 113'!C38</f>
        <v>80</v>
      </c>
      <c r="H322" s="33"/>
      <c r="I322" s="33">
        <f>'[1]valutazione lotto 113'!K20</f>
        <v>18.649248834068469</v>
      </c>
      <c r="J322" s="37">
        <f t="shared" si="52"/>
        <v>98.649248834068473</v>
      </c>
      <c r="K322" s="33">
        <v>52.63</v>
      </c>
      <c r="L322" s="50">
        <f t="shared" si="53"/>
        <v>23999.279999999999</v>
      </c>
      <c r="M322" s="50">
        <f t="shared" si="54"/>
        <v>21600.720000000001</v>
      </c>
      <c r="N322" s="43" t="s">
        <v>14</v>
      </c>
      <c r="O322" s="33"/>
      <c r="P322" s="49" t="s">
        <v>44</v>
      </c>
      <c r="Q322" s="38"/>
      <c r="R322" s="38"/>
      <c r="S322" s="39"/>
      <c r="T322" s="40"/>
      <c r="U322" s="52">
        <v>45600</v>
      </c>
      <c r="V322" s="40"/>
      <c r="W322" s="40"/>
      <c r="X322" s="41"/>
      <c r="Y322" s="42"/>
      <c r="Z322" s="42"/>
      <c r="AA322" s="42"/>
    </row>
    <row r="323" spans="1:27" ht="265.5" x14ac:dyDescent="0.55000000000000004">
      <c r="A323" s="31">
        <v>113</v>
      </c>
      <c r="B323" s="32" t="s">
        <v>332</v>
      </c>
      <c r="C323" s="33" t="s">
        <v>333</v>
      </c>
      <c r="D323" s="33" t="s">
        <v>314</v>
      </c>
      <c r="E323" s="33" t="s">
        <v>45</v>
      </c>
      <c r="F323" s="33" t="s">
        <v>33</v>
      </c>
      <c r="G323" s="33">
        <f>'[1]Lotto 113'!C39</f>
        <v>80</v>
      </c>
      <c r="H323" s="33"/>
      <c r="I323" s="33">
        <f>'[1]valutazione lotto 113'!K21</f>
        <v>18.177311968807881</v>
      </c>
      <c r="J323" s="37">
        <f t="shared" si="52"/>
        <v>98.177311968807885</v>
      </c>
      <c r="K323" s="33">
        <v>50</v>
      </c>
      <c r="L323" s="50">
        <f t="shared" si="53"/>
        <v>22800</v>
      </c>
      <c r="M323" s="50">
        <f t="shared" si="54"/>
        <v>22800</v>
      </c>
      <c r="N323" s="33" t="s">
        <v>14</v>
      </c>
      <c r="O323" s="33"/>
      <c r="P323" s="49" t="s">
        <v>44</v>
      </c>
      <c r="Q323" s="38"/>
      <c r="R323" s="38"/>
      <c r="S323" s="39"/>
      <c r="T323" s="40"/>
      <c r="U323" s="52">
        <v>45600</v>
      </c>
      <c r="V323" s="40"/>
      <c r="W323" s="40"/>
      <c r="X323" s="41"/>
      <c r="Y323" s="42"/>
      <c r="Z323" s="42"/>
      <c r="AA323" s="42"/>
    </row>
    <row r="324" spans="1:27" ht="265.5" x14ac:dyDescent="0.55000000000000004">
      <c r="A324" s="31">
        <v>113</v>
      </c>
      <c r="B324" s="32" t="s">
        <v>332</v>
      </c>
      <c r="C324" s="33" t="s">
        <v>333</v>
      </c>
      <c r="D324" s="33" t="s">
        <v>314</v>
      </c>
      <c r="E324" s="33" t="s">
        <v>38</v>
      </c>
      <c r="F324" s="33" t="s">
        <v>33</v>
      </c>
      <c r="G324" s="33">
        <f>'[1]Lotto 113'!C40</f>
        <v>66.000000000000014</v>
      </c>
      <c r="H324" s="33"/>
      <c r="I324" s="33">
        <f>'[1]valutazione lotto 113'!K22</f>
        <v>20</v>
      </c>
      <c r="J324" s="37">
        <f t="shared" si="52"/>
        <v>86.000000000000014</v>
      </c>
      <c r="K324" s="33">
        <v>60.53</v>
      </c>
      <c r="L324" s="50">
        <f t="shared" si="53"/>
        <v>27601.68</v>
      </c>
      <c r="M324" s="50">
        <f t="shared" si="54"/>
        <v>17998.32</v>
      </c>
      <c r="N324" s="33" t="s">
        <v>14</v>
      </c>
      <c r="O324" s="33"/>
      <c r="P324" s="49" t="s">
        <v>44</v>
      </c>
      <c r="Q324" s="38"/>
      <c r="R324" s="38"/>
      <c r="S324" s="39"/>
      <c r="T324" s="40"/>
      <c r="U324" s="52">
        <v>45600</v>
      </c>
      <c r="V324" s="40"/>
      <c r="W324" s="40"/>
      <c r="X324" s="41"/>
      <c r="Y324" s="42"/>
      <c r="Z324" s="42"/>
      <c r="AA324" s="42"/>
    </row>
    <row r="325" spans="1:27" ht="265.5" x14ac:dyDescent="0.55000000000000004">
      <c r="A325" s="31">
        <v>113</v>
      </c>
      <c r="B325" s="32" t="s">
        <v>332</v>
      </c>
      <c r="C325" s="33" t="s">
        <v>333</v>
      </c>
      <c r="D325" s="33" t="s">
        <v>314</v>
      </c>
      <c r="E325" s="33" t="s">
        <v>70</v>
      </c>
      <c r="F325" s="33" t="s">
        <v>33</v>
      </c>
      <c r="G325" s="33">
        <f>'[1]Lotto 113'!C41</f>
        <v>66.000000000000014</v>
      </c>
      <c r="H325" s="33"/>
      <c r="I325" s="33">
        <f>'[1]valutazione lotto 113'!K23</f>
        <v>18.649248834068469</v>
      </c>
      <c r="J325" s="37">
        <f t="shared" si="52"/>
        <v>84.649248834068487</v>
      </c>
      <c r="K325" s="33">
        <v>52.63</v>
      </c>
      <c r="L325" s="50">
        <f t="shared" si="53"/>
        <v>23999.279999999999</v>
      </c>
      <c r="M325" s="50">
        <f t="shared" si="54"/>
        <v>21600.720000000001</v>
      </c>
      <c r="N325" s="33" t="s">
        <v>14</v>
      </c>
      <c r="O325" s="33"/>
      <c r="P325" s="49" t="s">
        <v>44</v>
      </c>
      <c r="Q325" s="38"/>
      <c r="R325" s="38"/>
      <c r="S325" s="39"/>
      <c r="T325" s="40"/>
      <c r="U325" s="52">
        <v>45600</v>
      </c>
      <c r="V325" s="40"/>
      <c r="W325" s="40"/>
      <c r="X325" s="41"/>
      <c r="Y325" s="42"/>
      <c r="Z325" s="42"/>
      <c r="AA325" s="42"/>
    </row>
    <row r="326" spans="1:27" s="70" customFormat="1" ht="249.95" customHeight="1" x14ac:dyDescent="0.55000000000000004">
      <c r="A326" s="60">
        <v>114</v>
      </c>
      <c r="B326" s="100" t="s">
        <v>334</v>
      </c>
      <c r="C326" s="62" t="s">
        <v>335</v>
      </c>
      <c r="D326" s="62"/>
      <c r="E326" s="64" t="s">
        <v>94</v>
      </c>
      <c r="F326" s="62"/>
      <c r="G326" s="62"/>
      <c r="H326" s="62"/>
      <c r="I326" s="62"/>
      <c r="J326" s="65"/>
      <c r="K326" s="62"/>
      <c r="L326" s="62"/>
      <c r="M326" s="62"/>
      <c r="N326" s="62"/>
      <c r="O326" s="62"/>
      <c r="P326" s="65"/>
      <c r="Q326" s="66">
        <v>10</v>
      </c>
      <c r="R326" s="66">
        <f>Q326*4</f>
        <v>40</v>
      </c>
      <c r="S326" s="67" t="s">
        <v>35</v>
      </c>
      <c r="T326" s="68">
        <v>380</v>
      </c>
      <c r="U326" s="68">
        <f>R326*T326</f>
        <v>15200</v>
      </c>
      <c r="V326" s="68">
        <f>U326*0.2</f>
        <v>3040</v>
      </c>
      <c r="W326" s="68">
        <f>U326/4/12*6</f>
        <v>1900</v>
      </c>
      <c r="X326" s="69">
        <f>U326+V326+W326</f>
        <v>20140</v>
      </c>
      <c r="Y326" s="69">
        <f>U326*0.02</f>
        <v>304</v>
      </c>
      <c r="Z326" s="69">
        <f>U326*0.01</f>
        <v>152</v>
      </c>
      <c r="AA326" s="69" t="s">
        <v>36</v>
      </c>
    </row>
    <row r="327" spans="1:27" s="11" customFormat="1" ht="114.95" customHeight="1" x14ac:dyDescent="0.55000000000000004">
      <c r="A327" s="7"/>
      <c r="B327" s="8"/>
      <c r="C327" s="9" t="s">
        <v>336</v>
      </c>
      <c r="D327" s="9"/>
      <c r="E327" s="9"/>
      <c r="F327" s="9"/>
      <c r="G327" s="9"/>
      <c r="H327" s="9"/>
      <c r="I327" s="9"/>
      <c r="J327" s="9"/>
      <c r="K327" s="9"/>
      <c r="L327" s="9"/>
      <c r="M327" s="9"/>
      <c r="N327" s="9"/>
      <c r="O327" s="9"/>
      <c r="P327" s="9"/>
      <c r="Q327" s="7"/>
      <c r="R327" s="7"/>
      <c r="S327" s="7"/>
      <c r="T327" s="10"/>
      <c r="U327" s="10"/>
      <c r="V327" s="10"/>
      <c r="W327" s="10"/>
      <c r="X327" s="10"/>
      <c r="Y327" s="10"/>
      <c r="Z327" s="10"/>
      <c r="AA327" s="54"/>
    </row>
    <row r="328" spans="1:27" ht="249.95" customHeight="1" x14ac:dyDescent="0.55000000000000004">
      <c r="A328" s="31">
        <v>115</v>
      </c>
      <c r="B328" s="32" t="s">
        <v>337</v>
      </c>
      <c r="C328" s="53" t="s">
        <v>338</v>
      </c>
      <c r="D328" s="33" t="s">
        <v>314</v>
      </c>
      <c r="E328" s="53" t="s">
        <v>52</v>
      </c>
      <c r="F328" s="53" t="s">
        <v>33</v>
      </c>
      <c r="G328" s="53">
        <f>'[1]Lotto 115'!C28</f>
        <v>71</v>
      </c>
      <c r="H328" s="53"/>
      <c r="I328" s="53">
        <f>'[1]valutazione lotto 115'!K18</f>
        <v>5</v>
      </c>
      <c r="J328" s="37">
        <f t="shared" ref="J328:J334" si="55">G328+I328</f>
        <v>76</v>
      </c>
      <c r="K328" s="53">
        <v>2</v>
      </c>
      <c r="L328" s="50">
        <f t="shared" ref="L328:L334" si="56">K328*U328/100</f>
        <v>800</v>
      </c>
      <c r="M328" s="50">
        <f t="shared" ref="M328:M334" si="57">U328-L328</f>
        <v>39200</v>
      </c>
      <c r="N328" s="53" t="s">
        <v>34</v>
      </c>
      <c r="O328" s="33" t="s">
        <v>15</v>
      </c>
      <c r="P328" s="37" t="s">
        <v>16</v>
      </c>
      <c r="Q328" s="38">
        <v>20</v>
      </c>
      <c r="R328" s="38">
        <f>Q328*4</f>
        <v>80</v>
      </c>
      <c r="S328" s="39" t="s">
        <v>35</v>
      </c>
      <c r="T328" s="40">
        <v>500</v>
      </c>
      <c r="U328" s="40">
        <f>R328*T328</f>
        <v>40000</v>
      </c>
      <c r="V328" s="40">
        <f>U328*0.2</f>
        <v>8000</v>
      </c>
      <c r="W328" s="40">
        <f>U328/4/12*6</f>
        <v>5000</v>
      </c>
      <c r="X328" s="41">
        <f>U328+V328+W328</f>
        <v>53000</v>
      </c>
      <c r="Y328" s="42">
        <f>U328*0.02</f>
        <v>800</v>
      </c>
      <c r="Z328" s="42">
        <f>U328*0.01</f>
        <v>400</v>
      </c>
      <c r="AA328" s="42" t="s">
        <v>36</v>
      </c>
    </row>
    <row r="329" spans="1:27" ht="249.95" customHeight="1" x14ac:dyDescent="0.55000000000000004">
      <c r="A329" s="31">
        <v>115</v>
      </c>
      <c r="B329" s="32" t="s">
        <v>337</v>
      </c>
      <c r="C329" s="53" t="s">
        <v>338</v>
      </c>
      <c r="D329" s="33" t="s">
        <v>314</v>
      </c>
      <c r="E329" s="53" t="s">
        <v>37</v>
      </c>
      <c r="F329" s="53" t="s">
        <v>33</v>
      </c>
      <c r="G329" s="53">
        <f>'[1]Lotto 115'!C29</f>
        <v>64.000000000000014</v>
      </c>
      <c r="H329" s="53"/>
      <c r="I329" s="53">
        <f>'[1]valutazione lotto 115'!K19</f>
        <v>17.677669529663689</v>
      </c>
      <c r="J329" s="37">
        <f t="shared" si="55"/>
        <v>81.677669529663703</v>
      </c>
      <c r="K329" s="53">
        <v>25</v>
      </c>
      <c r="L329" s="50">
        <f t="shared" si="56"/>
        <v>10000</v>
      </c>
      <c r="M329" s="50">
        <f t="shared" si="57"/>
        <v>30000</v>
      </c>
      <c r="N329" s="53" t="s">
        <v>14</v>
      </c>
      <c r="O329" s="53"/>
      <c r="P329" s="49" t="s">
        <v>44</v>
      </c>
      <c r="Q329" s="38"/>
      <c r="R329" s="38"/>
      <c r="S329" s="39"/>
      <c r="T329" s="40"/>
      <c r="U329" s="52">
        <v>40000</v>
      </c>
      <c r="V329" s="40"/>
      <c r="W329" s="40"/>
      <c r="X329" s="41"/>
      <c r="Y329" s="42"/>
      <c r="Z329" s="42"/>
      <c r="AA329" s="42"/>
    </row>
    <row r="330" spans="1:27" ht="249.95" customHeight="1" x14ac:dyDescent="0.55000000000000004">
      <c r="A330" s="31">
        <v>115</v>
      </c>
      <c r="B330" s="32" t="s">
        <v>337</v>
      </c>
      <c r="C330" s="53" t="s">
        <v>338</v>
      </c>
      <c r="D330" s="33" t="s">
        <v>314</v>
      </c>
      <c r="E330" s="53" t="s">
        <v>45</v>
      </c>
      <c r="F330" s="53" t="s">
        <v>33</v>
      </c>
      <c r="G330" s="53">
        <f>'[1]Lotto 115'!C30</f>
        <v>80</v>
      </c>
      <c r="H330" s="53"/>
      <c r="I330" s="53">
        <f>'[1]valutazione lotto 115'!K20</f>
        <v>12.24744871391589</v>
      </c>
      <c r="J330" s="37">
        <f t="shared" si="55"/>
        <v>92.247448713915887</v>
      </c>
      <c r="K330" s="53">
        <v>12</v>
      </c>
      <c r="L330" s="50">
        <f t="shared" si="56"/>
        <v>4800</v>
      </c>
      <c r="M330" s="50">
        <f t="shared" si="57"/>
        <v>35200</v>
      </c>
      <c r="N330" s="55" t="s">
        <v>34</v>
      </c>
      <c r="O330" s="43" t="s">
        <v>15</v>
      </c>
      <c r="P330" s="37" t="s">
        <v>16</v>
      </c>
      <c r="Q330" s="38"/>
      <c r="R330" s="38"/>
      <c r="S330" s="39"/>
      <c r="T330" s="40"/>
      <c r="U330" s="40">
        <v>40000</v>
      </c>
      <c r="V330" s="40"/>
      <c r="W330" s="40"/>
      <c r="X330" s="41"/>
      <c r="Y330" s="42"/>
      <c r="Z330" s="42"/>
      <c r="AA330" s="42"/>
    </row>
    <row r="331" spans="1:27" ht="249.95" customHeight="1" x14ac:dyDescent="0.55000000000000004">
      <c r="A331" s="31">
        <v>115</v>
      </c>
      <c r="B331" s="32" t="s">
        <v>337</v>
      </c>
      <c r="C331" s="53" t="s">
        <v>338</v>
      </c>
      <c r="D331" s="33" t="s">
        <v>314</v>
      </c>
      <c r="E331" s="53" t="s">
        <v>209</v>
      </c>
      <c r="F331" s="53" t="s">
        <v>33</v>
      </c>
      <c r="G331" s="53">
        <f>'[1]Lotto 115'!C31</f>
        <v>64.000000000000014</v>
      </c>
      <c r="H331" s="53"/>
      <c r="I331" s="53">
        <f>'[1]valutazione lotto 115'!K21</f>
        <v>20</v>
      </c>
      <c r="J331" s="37">
        <f t="shared" si="55"/>
        <v>84.000000000000014</v>
      </c>
      <c r="K331" s="53">
        <v>32</v>
      </c>
      <c r="L331" s="50">
        <f t="shared" si="56"/>
        <v>12800</v>
      </c>
      <c r="M331" s="50">
        <f t="shared" si="57"/>
        <v>27200</v>
      </c>
      <c r="N331" s="53" t="s">
        <v>14</v>
      </c>
      <c r="O331" s="53"/>
      <c r="P331" s="49" t="s">
        <v>44</v>
      </c>
      <c r="Q331" s="38"/>
      <c r="R331" s="38"/>
      <c r="S331" s="39"/>
      <c r="T331" s="40"/>
      <c r="U331" s="52">
        <v>40000</v>
      </c>
      <c r="V331" s="40"/>
      <c r="W331" s="40"/>
      <c r="X331" s="41"/>
      <c r="Y331" s="42"/>
      <c r="Z331" s="42"/>
      <c r="AA331" s="42"/>
    </row>
    <row r="332" spans="1:27" ht="249.95" customHeight="1" x14ac:dyDescent="0.55000000000000004">
      <c r="A332" s="12">
        <v>116</v>
      </c>
      <c r="B332" s="13" t="s">
        <v>339</v>
      </c>
      <c r="C332" s="14" t="s">
        <v>340</v>
      </c>
      <c r="D332" s="14" t="s">
        <v>314</v>
      </c>
      <c r="E332" s="14" t="s">
        <v>52</v>
      </c>
      <c r="F332" s="14" t="s">
        <v>33</v>
      </c>
      <c r="G332" s="14">
        <f>'[1]Lotto 116'!B23</f>
        <v>80</v>
      </c>
      <c r="H332" s="14"/>
      <c r="I332" s="14">
        <f>'[1]valutazione lotto 116'!K18</f>
        <v>11.956269524913736</v>
      </c>
      <c r="J332" s="17">
        <f t="shared" si="55"/>
        <v>91.956269524913736</v>
      </c>
      <c r="K332" s="14">
        <v>15.01</v>
      </c>
      <c r="L332" s="16">
        <f t="shared" si="56"/>
        <v>3602.4</v>
      </c>
      <c r="M332" s="16">
        <f t="shared" si="57"/>
        <v>20397.599999999999</v>
      </c>
      <c r="N332" s="25" t="s">
        <v>34</v>
      </c>
      <c r="O332" s="25" t="s">
        <v>15</v>
      </c>
      <c r="P332" s="17" t="s">
        <v>16</v>
      </c>
      <c r="Q332" s="18">
        <v>6</v>
      </c>
      <c r="R332" s="18">
        <f t="shared" ref="R332:R349" si="58">Q332*4</f>
        <v>24</v>
      </c>
      <c r="S332" s="19" t="s">
        <v>35</v>
      </c>
      <c r="T332" s="20">
        <v>1000</v>
      </c>
      <c r="U332" s="20">
        <f>R332*T332</f>
        <v>24000</v>
      </c>
      <c r="V332" s="40">
        <f>U332*0.2</f>
        <v>4800</v>
      </c>
      <c r="W332" s="40">
        <f>U332/4/12*6</f>
        <v>3000</v>
      </c>
      <c r="X332" s="41">
        <f>U332+V332+W332</f>
        <v>31800</v>
      </c>
      <c r="Y332" s="42">
        <f>U332*0.02</f>
        <v>480</v>
      </c>
      <c r="Z332" s="42">
        <f>U332*0.01</f>
        <v>240</v>
      </c>
      <c r="AA332" s="42" t="s">
        <v>36</v>
      </c>
    </row>
    <row r="333" spans="1:27" ht="249.95" customHeight="1" x14ac:dyDescent="0.55000000000000004">
      <c r="A333" s="12">
        <v>116</v>
      </c>
      <c r="B333" s="13" t="s">
        <v>339</v>
      </c>
      <c r="C333" s="14" t="s">
        <v>340</v>
      </c>
      <c r="D333" s="14" t="s">
        <v>314</v>
      </c>
      <c r="E333" s="14" t="s">
        <v>37</v>
      </c>
      <c r="F333" s="14" t="s">
        <v>33</v>
      </c>
      <c r="G333" s="14">
        <f>'[1]Lotto 116'!B24</f>
        <v>66.000000000000014</v>
      </c>
      <c r="H333" s="14"/>
      <c r="I333" s="14">
        <f>'[1]valutazione lotto 116'!K19</f>
        <v>20</v>
      </c>
      <c r="J333" s="17">
        <f t="shared" si="55"/>
        <v>86.000000000000014</v>
      </c>
      <c r="K333" s="14">
        <v>42</v>
      </c>
      <c r="L333" s="16">
        <f t="shared" si="56"/>
        <v>10080</v>
      </c>
      <c r="M333" s="16">
        <f t="shared" si="57"/>
        <v>13920</v>
      </c>
      <c r="N333" s="14" t="s">
        <v>14</v>
      </c>
      <c r="O333" s="14"/>
      <c r="P333" s="45" t="s">
        <v>44</v>
      </c>
      <c r="Q333" s="18"/>
      <c r="R333" s="18"/>
      <c r="S333" s="19"/>
      <c r="T333" s="20"/>
      <c r="U333" s="46">
        <v>24000</v>
      </c>
      <c r="V333" s="40"/>
      <c r="W333" s="40"/>
      <c r="X333" s="41"/>
      <c r="Y333" s="42"/>
      <c r="Z333" s="42"/>
      <c r="AA333" s="42"/>
    </row>
    <row r="334" spans="1:27" ht="249.95" customHeight="1" x14ac:dyDescent="0.55000000000000004">
      <c r="A334" s="12">
        <v>116</v>
      </c>
      <c r="B334" s="13" t="s">
        <v>339</v>
      </c>
      <c r="C334" s="14" t="s">
        <v>340</v>
      </c>
      <c r="D334" s="14" t="s">
        <v>314</v>
      </c>
      <c r="E334" s="14" t="s">
        <v>209</v>
      </c>
      <c r="F334" s="14" t="s">
        <v>33</v>
      </c>
      <c r="G334" s="14">
        <f>'[1]Lotto 116'!B25</f>
        <v>80</v>
      </c>
      <c r="H334" s="14"/>
      <c r="I334" s="14">
        <f>'[1]valutazione lotto 116'!K20</f>
        <v>10.23532631438318</v>
      </c>
      <c r="J334" s="17">
        <f t="shared" si="55"/>
        <v>90.235326314383173</v>
      </c>
      <c r="K334" s="14">
        <v>11</v>
      </c>
      <c r="L334" s="16">
        <f t="shared" si="56"/>
        <v>2640</v>
      </c>
      <c r="M334" s="16">
        <f t="shared" si="57"/>
        <v>21360</v>
      </c>
      <c r="N334" s="14" t="s">
        <v>34</v>
      </c>
      <c r="O334" s="14" t="s">
        <v>15</v>
      </c>
      <c r="P334" s="17" t="s">
        <v>16</v>
      </c>
      <c r="Q334" s="18"/>
      <c r="R334" s="18"/>
      <c r="S334" s="19"/>
      <c r="T334" s="20"/>
      <c r="U334" s="20">
        <v>24000</v>
      </c>
      <c r="V334" s="40"/>
      <c r="W334" s="40"/>
      <c r="X334" s="41"/>
      <c r="Y334" s="42"/>
      <c r="Z334" s="42"/>
      <c r="AA334" s="42"/>
    </row>
    <row r="335" spans="1:27" ht="249.95" customHeight="1" x14ac:dyDescent="0.55000000000000004">
      <c r="A335" s="31">
        <v>117</v>
      </c>
      <c r="B335" s="32" t="s">
        <v>341</v>
      </c>
      <c r="C335" s="53" t="s">
        <v>342</v>
      </c>
      <c r="D335" s="33" t="s">
        <v>314</v>
      </c>
      <c r="E335" s="53" t="s">
        <v>161</v>
      </c>
      <c r="F335" s="53" t="s">
        <v>33</v>
      </c>
      <c r="G335" s="53">
        <f>'[1]Lotto 117'!B15</f>
        <v>80</v>
      </c>
      <c r="H335" s="53"/>
      <c r="I335" s="53">
        <f>'[1]valutazione lotto 117'!K18</f>
        <v>20</v>
      </c>
      <c r="J335" s="37">
        <v>100</v>
      </c>
      <c r="K335" s="53">
        <v>80</v>
      </c>
      <c r="L335" s="50">
        <f>K335*U335/100</f>
        <v>64000</v>
      </c>
      <c r="M335" s="50">
        <f>U335-L335</f>
        <v>16000</v>
      </c>
      <c r="N335" s="55" t="s">
        <v>14</v>
      </c>
      <c r="O335" s="53"/>
      <c r="P335" s="49" t="s">
        <v>44</v>
      </c>
      <c r="Q335" s="38">
        <v>40</v>
      </c>
      <c r="R335" s="38">
        <f t="shared" si="58"/>
        <v>160</v>
      </c>
      <c r="S335" s="39" t="s">
        <v>35</v>
      </c>
      <c r="T335" s="40">
        <v>500</v>
      </c>
      <c r="U335" s="52">
        <f>R335*T335</f>
        <v>80000</v>
      </c>
      <c r="V335" s="40">
        <f>U335*0.2</f>
        <v>16000</v>
      </c>
      <c r="W335" s="40">
        <f>U335/4/12*6</f>
        <v>10000</v>
      </c>
      <c r="X335" s="41">
        <f>U335+V335+W335</f>
        <v>106000</v>
      </c>
      <c r="Y335" s="42">
        <f>U335*0.02</f>
        <v>1600</v>
      </c>
      <c r="Z335" s="42">
        <f>U335*0.01</f>
        <v>800</v>
      </c>
      <c r="AA335" s="42" t="s">
        <v>36</v>
      </c>
    </row>
    <row r="336" spans="1:27" ht="249.95" customHeight="1" x14ac:dyDescent="0.55000000000000004">
      <c r="A336" s="12">
        <v>118</v>
      </c>
      <c r="B336" s="13" t="s">
        <v>343</v>
      </c>
      <c r="C336" s="14" t="s">
        <v>344</v>
      </c>
      <c r="D336" s="14" t="s">
        <v>314</v>
      </c>
      <c r="E336" s="14" t="s">
        <v>105</v>
      </c>
      <c r="F336" s="14" t="s">
        <v>58</v>
      </c>
      <c r="G336" s="14">
        <f>'[1]Lotto 118'!C32</f>
        <v>45</v>
      </c>
      <c r="H336" s="14" t="s">
        <v>59</v>
      </c>
      <c r="I336" s="14" t="s">
        <v>60</v>
      </c>
      <c r="J336" s="14" t="s">
        <v>60</v>
      </c>
      <c r="K336" s="14" t="s">
        <v>60</v>
      </c>
      <c r="L336" s="14" t="s">
        <v>60</v>
      </c>
      <c r="M336" s="14" t="s">
        <v>60</v>
      </c>
      <c r="N336" s="14" t="s">
        <v>60</v>
      </c>
      <c r="O336" s="14"/>
      <c r="P336" s="17"/>
      <c r="Q336" s="18">
        <v>10</v>
      </c>
      <c r="R336" s="18">
        <f t="shared" si="58"/>
        <v>40</v>
      </c>
      <c r="S336" s="19" t="s">
        <v>35</v>
      </c>
      <c r="T336" s="20">
        <v>950</v>
      </c>
      <c r="U336" s="20">
        <f>R336*T336</f>
        <v>38000</v>
      </c>
      <c r="V336" s="40">
        <f>U336*0.2</f>
        <v>7600</v>
      </c>
      <c r="W336" s="40">
        <f>U336/4/12*6</f>
        <v>4750</v>
      </c>
      <c r="X336" s="41">
        <f>U336+V336+W336</f>
        <v>50350</v>
      </c>
      <c r="Y336" s="42">
        <f>U336*0.02</f>
        <v>760</v>
      </c>
      <c r="Z336" s="42">
        <f>U336*0.01</f>
        <v>380</v>
      </c>
      <c r="AA336" s="42" t="s">
        <v>36</v>
      </c>
    </row>
    <row r="337" spans="1:28" ht="249.95" customHeight="1" x14ac:dyDescent="0.55000000000000004">
      <c r="A337" s="12">
        <v>118</v>
      </c>
      <c r="B337" s="13" t="s">
        <v>343</v>
      </c>
      <c r="C337" s="14" t="s">
        <v>344</v>
      </c>
      <c r="D337" s="14" t="s">
        <v>314</v>
      </c>
      <c r="E337" s="14" t="s">
        <v>84</v>
      </c>
      <c r="F337" s="14" t="s">
        <v>58</v>
      </c>
      <c r="G337" s="14">
        <f>'[1]Lotto 118'!C33</f>
        <v>45</v>
      </c>
      <c r="H337" s="14" t="s">
        <v>59</v>
      </c>
      <c r="I337" s="14" t="s">
        <v>60</v>
      </c>
      <c r="J337" s="14" t="s">
        <v>60</v>
      </c>
      <c r="K337" s="14" t="s">
        <v>60</v>
      </c>
      <c r="L337" s="14" t="s">
        <v>60</v>
      </c>
      <c r="M337" s="14" t="s">
        <v>60</v>
      </c>
      <c r="N337" s="14" t="s">
        <v>60</v>
      </c>
      <c r="O337" s="14"/>
      <c r="P337" s="17"/>
      <c r="Q337" s="18"/>
      <c r="R337" s="18"/>
      <c r="S337" s="19"/>
      <c r="T337" s="20"/>
      <c r="U337" s="20">
        <v>38000</v>
      </c>
      <c r="V337" s="40"/>
      <c r="W337" s="40"/>
      <c r="X337" s="41"/>
      <c r="Y337" s="42"/>
      <c r="Z337" s="42"/>
      <c r="AA337" s="42"/>
    </row>
    <row r="338" spans="1:28" ht="249.95" customHeight="1" x14ac:dyDescent="0.55000000000000004">
      <c r="A338" s="12">
        <v>118</v>
      </c>
      <c r="B338" s="13" t="s">
        <v>343</v>
      </c>
      <c r="C338" s="14" t="s">
        <v>344</v>
      </c>
      <c r="D338" s="14" t="s">
        <v>314</v>
      </c>
      <c r="E338" s="14" t="s">
        <v>41</v>
      </c>
      <c r="F338" s="14" t="s">
        <v>33</v>
      </c>
      <c r="G338" s="14">
        <f>'[1]Lotto 118'!C34</f>
        <v>80</v>
      </c>
      <c r="H338" s="14"/>
      <c r="I338" s="14">
        <f>'[1]valutazione lotto 118'!K20</f>
        <v>14.038236074096776</v>
      </c>
      <c r="J338" s="17">
        <f>G338+I338</f>
        <v>94.038236074096773</v>
      </c>
      <c r="K338" s="14">
        <v>1.05</v>
      </c>
      <c r="L338" s="16">
        <f>K338*U338/100</f>
        <v>399</v>
      </c>
      <c r="M338" s="16">
        <f>U338-L338</f>
        <v>37601</v>
      </c>
      <c r="N338" s="14" t="s">
        <v>34</v>
      </c>
      <c r="O338" s="14" t="s">
        <v>15</v>
      </c>
      <c r="P338" s="17" t="s">
        <v>16</v>
      </c>
      <c r="Q338" s="18"/>
      <c r="R338" s="18"/>
      <c r="S338" s="19"/>
      <c r="T338" s="20"/>
      <c r="U338" s="20">
        <v>38000</v>
      </c>
      <c r="V338" s="40"/>
      <c r="W338" s="40"/>
      <c r="X338" s="41"/>
      <c r="Y338" s="42"/>
      <c r="Z338" s="42"/>
      <c r="AA338" s="42"/>
    </row>
    <row r="339" spans="1:28" ht="249.95" customHeight="1" x14ac:dyDescent="0.55000000000000004">
      <c r="A339" s="12">
        <v>118</v>
      </c>
      <c r="B339" s="13" t="s">
        <v>343</v>
      </c>
      <c r="C339" s="14" t="s">
        <v>344</v>
      </c>
      <c r="D339" s="14" t="s">
        <v>314</v>
      </c>
      <c r="E339" s="14" t="s">
        <v>37</v>
      </c>
      <c r="F339" s="14" t="s">
        <v>33</v>
      </c>
      <c r="G339" s="14">
        <f>'[1]Lotto 118'!C35</f>
        <v>80</v>
      </c>
      <c r="H339" s="14"/>
      <c r="I339" s="14">
        <v>20</v>
      </c>
      <c r="J339" s="17">
        <f>G339+I339</f>
        <v>100</v>
      </c>
      <c r="K339" s="14">
        <v>3.33</v>
      </c>
      <c r="L339" s="16">
        <f>K339*U339/100</f>
        <v>1265.4000000000001</v>
      </c>
      <c r="M339" s="16">
        <f>U339-L339</f>
        <v>36734.6</v>
      </c>
      <c r="N339" s="25" t="s">
        <v>14</v>
      </c>
      <c r="O339" s="14"/>
      <c r="P339" s="45" t="s">
        <v>44</v>
      </c>
      <c r="Q339" s="18"/>
      <c r="R339" s="18"/>
      <c r="S339" s="19"/>
      <c r="T339" s="20"/>
      <c r="U339" s="46">
        <v>38000</v>
      </c>
      <c r="V339" s="40"/>
      <c r="W339" s="40"/>
      <c r="X339" s="41"/>
      <c r="Y339" s="42"/>
      <c r="Z339" s="42"/>
      <c r="AA339" s="42"/>
    </row>
    <row r="340" spans="1:28" ht="249.95" customHeight="1" x14ac:dyDescent="0.55000000000000004">
      <c r="A340" s="12">
        <v>118</v>
      </c>
      <c r="B340" s="13" t="s">
        <v>343</v>
      </c>
      <c r="C340" s="14" t="s">
        <v>344</v>
      </c>
      <c r="D340" s="14" t="s">
        <v>314</v>
      </c>
      <c r="E340" s="14" t="s">
        <v>209</v>
      </c>
      <c r="F340" s="14" t="s">
        <v>58</v>
      </c>
      <c r="G340" s="14">
        <f>'[1]Lotto 118'!C36</f>
        <v>45</v>
      </c>
      <c r="H340" s="14" t="s">
        <v>59</v>
      </c>
      <c r="I340" s="14" t="s">
        <v>60</v>
      </c>
      <c r="J340" s="14" t="s">
        <v>60</v>
      </c>
      <c r="K340" s="14" t="s">
        <v>60</v>
      </c>
      <c r="L340" s="14" t="s">
        <v>60</v>
      </c>
      <c r="M340" s="14" t="s">
        <v>60</v>
      </c>
      <c r="N340" s="14" t="s">
        <v>60</v>
      </c>
      <c r="O340" s="14"/>
      <c r="P340" s="17"/>
      <c r="Q340" s="18"/>
      <c r="R340" s="18"/>
      <c r="S340" s="19"/>
      <c r="T340" s="20"/>
      <c r="U340" s="20">
        <v>38000</v>
      </c>
      <c r="V340" s="40"/>
      <c r="W340" s="40"/>
      <c r="X340" s="41"/>
      <c r="Y340" s="42"/>
      <c r="Z340" s="42"/>
      <c r="AA340" s="42"/>
    </row>
    <row r="341" spans="1:28" ht="265.5" x14ac:dyDescent="0.55000000000000004">
      <c r="A341" s="31">
        <v>119</v>
      </c>
      <c r="B341" s="32" t="s">
        <v>345</v>
      </c>
      <c r="C341" s="33" t="s">
        <v>346</v>
      </c>
      <c r="D341" s="33" t="s">
        <v>314</v>
      </c>
      <c r="E341" s="33" t="s">
        <v>37</v>
      </c>
      <c r="F341" s="33" t="s">
        <v>33</v>
      </c>
      <c r="G341" s="33">
        <f>'[1]Lotto 119'!B19</f>
        <v>80</v>
      </c>
      <c r="H341" s="33"/>
      <c r="I341" s="33">
        <f>'[1]valutazione lotto 119'!K18</f>
        <v>20</v>
      </c>
      <c r="J341" s="37">
        <f>G341+I341</f>
        <v>100</v>
      </c>
      <c r="K341" s="33">
        <v>35.56</v>
      </c>
      <c r="L341" s="50">
        <f>K341*U341/100</f>
        <v>6400.8</v>
      </c>
      <c r="M341" s="50">
        <f>U341-L341</f>
        <v>11599.2</v>
      </c>
      <c r="N341" s="43" t="s">
        <v>14</v>
      </c>
      <c r="O341" s="33"/>
      <c r="P341" s="49" t="s">
        <v>44</v>
      </c>
      <c r="Q341" s="38">
        <v>5</v>
      </c>
      <c r="R341" s="38">
        <f t="shared" si="58"/>
        <v>20</v>
      </c>
      <c r="S341" s="39" t="s">
        <v>35</v>
      </c>
      <c r="T341" s="40">
        <v>900</v>
      </c>
      <c r="U341" s="52">
        <f>R341*T341</f>
        <v>18000</v>
      </c>
      <c r="V341" s="40">
        <f>U341*0.2</f>
        <v>3600</v>
      </c>
      <c r="W341" s="40">
        <f>U341/4/12*6</f>
        <v>2250</v>
      </c>
      <c r="X341" s="41">
        <f>U341+V341+W341</f>
        <v>23850</v>
      </c>
      <c r="Y341" s="42">
        <f>U341*0.02</f>
        <v>360</v>
      </c>
      <c r="Z341" s="42">
        <f>U341*0.01</f>
        <v>180</v>
      </c>
      <c r="AA341" s="42" t="s">
        <v>36</v>
      </c>
    </row>
    <row r="342" spans="1:28" ht="265.5" x14ac:dyDescent="0.55000000000000004">
      <c r="A342" s="31">
        <v>119</v>
      </c>
      <c r="B342" s="32" t="s">
        <v>345</v>
      </c>
      <c r="C342" s="33" t="s">
        <v>346</v>
      </c>
      <c r="D342" s="33" t="s">
        <v>314</v>
      </c>
      <c r="E342" s="33" t="s">
        <v>209</v>
      </c>
      <c r="F342" s="33" t="s">
        <v>33</v>
      </c>
      <c r="G342" s="33">
        <f>'[1]Lotto 119'!B20</f>
        <v>80</v>
      </c>
      <c r="H342" s="33"/>
      <c r="I342" s="33">
        <f>'[1]valutazione lotto 119'!K19</f>
        <v>3.5335448571643746</v>
      </c>
      <c r="J342" s="37">
        <f>G342+I342</f>
        <v>83.533544857164372</v>
      </c>
      <c r="K342" s="33">
        <v>1.1100000000000001</v>
      </c>
      <c r="L342" s="50">
        <f>K342*U342/100</f>
        <v>199.8</v>
      </c>
      <c r="M342" s="50">
        <f>U342-L342</f>
        <v>17800.2</v>
      </c>
      <c r="N342" s="33" t="s">
        <v>34</v>
      </c>
      <c r="O342" s="33" t="s">
        <v>15</v>
      </c>
      <c r="P342" s="37" t="s">
        <v>16</v>
      </c>
      <c r="Q342" s="38"/>
      <c r="R342" s="38"/>
      <c r="S342" s="39"/>
      <c r="T342" s="40"/>
      <c r="U342" s="40">
        <v>18000</v>
      </c>
      <c r="V342" s="40"/>
      <c r="W342" s="40"/>
      <c r="X342" s="41"/>
      <c r="Y342" s="42"/>
      <c r="Z342" s="42"/>
      <c r="AA342" s="42"/>
    </row>
    <row r="343" spans="1:28" ht="249.95" customHeight="1" x14ac:dyDescent="0.55000000000000004">
      <c r="A343" s="12">
        <v>120</v>
      </c>
      <c r="B343" s="13" t="s">
        <v>347</v>
      </c>
      <c r="C343" s="14" t="s">
        <v>348</v>
      </c>
      <c r="D343" s="14" t="s">
        <v>314</v>
      </c>
      <c r="E343" s="14" t="s">
        <v>57</v>
      </c>
      <c r="F343" s="14" t="s">
        <v>33</v>
      </c>
      <c r="G343" s="14">
        <f>'[1]Lotto 120'!B19</f>
        <v>80</v>
      </c>
      <c r="H343" s="14"/>
      <c r="I343" s="14">
        <f>'[1]valutazione lotto 120'!K18</f>
        <v>20</v>
      </c>
      <c r="J343" s="17">
        <v>100</v>
      </c>
      <c r="K343" s="14">
        <v>1.1100000000000001</v>
      </c>
      <c r="L343" s="16">
        <f>K343*U343/100</f>
        <v>199.8</v>
      </c>
      <c r="M343" s="16">
        <f>U343-L343</f>
        <v>17800.2</v>
      </c>
      <c r="N343" s="25" t="s">
        <v>14</v>
      </c>
      <c r="O343" s="14"/>
      <c r="P343" s="45" t="s">
        <v>44</v>
      </c>
      <c r="Q343" s="18">
        <v>5</v>
      </c>
      <c r="R343" s="18">
        <f t="shared" si="58"/>
        <v>20</v>
      </c>
      <c r="S343" s="19" t="s">
        <v>35</v>
      </c>
      <c r="T343" s="20">
        <v>900</v>
      </c>
      <c r="U343" s="46">
        <f>R343*T343</f>
        <v>18000</v>
      </c>
      <c r="V343" s="40">
        <f>U343*0.2</f>
        <v>3600</v>
      </c>
      <c r="W343" s="40">
        <f>U343/4/12*6</f>
        <v>2250</v>
      </c>
      <c r="X343" s="41">
        <f>U343+V343+W343</f>
        <v>23850</v>
      </c>
      <c r="Y343" s="42">
        <f>U343*0.02</f>
        <v>360</v>
      </c>
      <c r="Z343" s="42">
        <f>U343*0.01</f>
        <v>180</v>
      </c>
      <c r="AA343" s="42" t="s">
        <v>36</v>
      </c>
    </row>
    <row r="344" spans="1:28" ht="249.95" customHeight="1" x14ac:dyDescent="0.55000000000000004">
      <c r="A344" s="12">
        <v>120</v>
      </c>
      <c r="B344" s="13" t="s">
        <v>347</v>
      </c>
      <c r="C344" s="14" t="s">
        <v>348</v>
      </c>
      <c r="D344" s="14" t="s">
        <v>314</v>
      </c>
      <c r="E344" s="14" t="s">
        <v>37</v>
      </c>
      <c r="F344" s="14" t="s">
        <v>71</v>
      </c>
      <c r="G344" s="14" t="s">
        <v>60</v>
      </c>
      <c r="H344" s="14" t="s">
        <v>349</v>
      </c>
      <c r="I344" s="14" t="s">
        <v>60</v>
      </c>
      <c r="J344" s="14" t="s">
        <v>60</v>
      </c>
      <c r="K344" s="14" t="s">
        <v>60</v>
      </c>
      <c r="L344" s="14" t="s">
        <v>60</v>
      </c>
      <c r="M344" s="14" t="s">
        <v>60</v>
      </c>
      <c r="N344" s="14" t="s">
        <v>60</v>
      </c>
      <c r="O344" s="14"/>
      <c r="P344" s="17"/>
      <c r="Q344" s="18"/>
      <c r="R344" s="18"/>
      <c r="S344" s="19"/>
      <c r="T344" s="20"/>
      <c r="U344" s="20"/>
      <c r="V344" s="40"/>
      <c r="W344" s="40"/>
      <c r="X344" s="41"/>
      <c r="Y344" s="42"/>
      <c r="Z344" s="42"/>
      <c r="AA344" s="42"/>
    </row>
    <row r="345" spans="1:28" ht="249.95" customHeight="1" x14ac:dyDescent="0.55000000000000004">
      <c r="A345" s="31">
        <v>121</v>
      </c>
      <c r="B345" s="130" t="s">
        <v>350</v>
      </c>
      <c r="C345" s="33" t="s">
        <v>351</v>
      </c>
      <c r="D345" s="33" t="s">
        <v>314</v>
      </c>
      <c r="E345" s="33" t="s">
        <v>52</v>
      </c>
      <c r="F345" s="35" t="s">
        <v>352</v>
      </c>
      <c r="G345" s="33" t="s">
        <v>60</v>
      </c>
      <c r="H345" s="35" t="s">
        <v>353</v>
      </c>
      <c r="I345" s="33" t="s">
        <v>60</v>
      </c>
      <c r="J345" s="33" t="s">
        <v>60</v>
      </c>
      <c r="K345" s="33" t="s">
        <v>60</v>
      </c>
      <c r="L345" s="33" t="s">
        <v>60</v>
      </c>
      <c r="M345" s="33" t="s">
        <v>60</v>
      </c>
      <c r="N345" s="33" t="s">
        <v>60</v>
      </c>
      <c r="O345" s="33"/>
      <c r="P345" s="37"/>
      <c r="Q345" s="38">
        <v>15</v>
      </c>
      <c r="R345" s="38">
        <f t="shared" si="58"/>
        <v>60</v>
      </c>
      <c r="S345" s="39" t="s">
        <v>35</v>
      </c>
      <c r="T345" s="40">
        <v>450</v>
      </c>
      <c r="U345" s="40">
        <f>R345*T345</f>
        <v>27000</v>
      </c>
      <c r="V345" s="40">
        <f>U345*0.2</f>
        <v>5400</v>
      </c>
      <c r="W345" s="40">
        <f>U345/4/12*6</f>
        <v>3375</v>
      </c>
      <c r="X345" s="41">
        <f>U345+V345+W345</f>
        <v>35775</v>
      </c>
      <c r="Y345" s="42">
        <f>U345*0.02</f>
        <v>540</v>
      </c>
      <c r="Z345" s="42">
        <f>U345*0.01</f>
        <v>270</v>
      </c>
      <c r="AA345" s="42" t="s">
        <v>36</v>
      </c>
    </row>
    <row r="346" spans="1:28" ht="249.95" customHeight="1" x14ac:dyDescent="0.55000000000000004">
      <c r="A346" s="12">
        <v>122</v>
      </c>
      <c r="B346" s="13" t="s">
        <v>354</v>
      </c>
      <c r="C346" s="14" t="s">
        <v>355</v>
      </c>
      <c r="D346" s="14" t="s">
        <v>314</v>
      </c>
      <c r="E346" s="131" t="s">
        <v>52</v>
      </c>
      <c r="F346" s="132" t="s">
        <v>352</v>
      </c>
      <c r="G346" s="131" t="s">
        <v>60</v>
      </c>
      <c r="H346" s="132" t="s">
        <v>356</v>
      </c>
      <c r="I346" s="131" t="s">
        <v>60</v>
      </c>
      <c r="J346" s="131" t="s">
        <v>60</v>
      </c>
      <c r="K346" s="131" t="s">
        <v>60</v>
      </c>
      <c r="L346" s="131" t="s">
        <v>60</v>
      </c>
      <c r="M346" s="131" t="s">
        <v>60</v>
      </c>
      <c r="N346" s="131" t="s">
        <v>60</v>
      </c>
      <c r="O346" s="131"/>
      <c r="P346" s="132"/>
      <c r="Q346" s="133">
        <v>15</v>
      </c>
      <c r="R346" s="18">
        <f t="shared" si="58"/>
        <v>60</v>
      </c>
      <c r="S346" s="19" t="s">
        <v>35</v>
      </c>
      <c r="T346" s="134">
        <v>450</v>
      </c>
      <c r="U346" s="134">
        <f t="shared" ref="U346:U390" si="59">R346*T346</f>
        <v>27000</v>
      </c>
      <c r="V346" s="135">
        <f t="shared" ref="V346:V393" si="60">U346*0.2</f>
        <v>5400</v>
      </c>
      <c r="W346" s="40">
        <f>U346/4/12*6</f>
        <v>3375</v>
      </c>
      <c r="X346" s="136">
        <f t="shared" ref="X346:X390" si="61">U346+V346+W346</f>
        <v>35775</v>
      </c>
      <c r="Y346" s="137">
        <f t="shared" ref="Y346:Y390" si="62">U346*0.02</f>
        <v>540</v>
      </c>
      <c r="Z346" s="137">
        <f t="shared" ref="Z346:Z390" si="63">U346*0.01</f>
        <v>270</v>
      </c>
      <c r="AA346" s="137" t="s">
        <v>36</v>
      </c>
    </row>
    <row r="347" spans="1:28" ht="249.95" customHeight="1" x14ac:dyDescent="0.55000000000000004">
      <c r="A347" s="31">
        <v>123</v>
      </c>
      <c r="B347" s="32" t="s">
        <v>357</v>
      </c>
      <c r="C347" s="53" t="s">
        <v>358</v>
      </c>
      <c r="D347" s="33" t="s">
        <v>314</v>
      </c>
      <c r="E347" s="138" t="s">
        <v>37</v>
      </c>
      <c r="F347" s="138" t="s">
        <v>33</v>
      </c>
      <c r="G347" s="138">
        <f>'[1]Lotto 123'!B19</f>
        <v>66.000000000000014</v>
      </c>
      <c r="H347" s="138"/>
      <c r="I347" s="138">
        <f>'[1]valutazione lotto 123'!K18</f>
        <v>6.324555320336759</v>
      </c>
      <c r="J347" s="139">
        <f>G347+I347</f>
        <v>72.324555320336771</v>
      </c>
      <c r="K347" s="138">
        <v>1</v>
      </c>
      <c r="L347" s="50">
        <f>K347*U347/100</f>
        <v>200</v>
      </c>
      <c r="M347" s="50">
        <f>U347-L347</f>
        <v>19800</v>
      </c>
      <c r="N347" s="138" t="s">
        <v>34</v>
      </c>
      <c r="O347" s="138" t="s">
        <v>15</v>
      </c>
      <c r="P347" s="37" t="s">
        <v>16</v>
      </c>
      <c r="Q347" s="140">
        <v>50</v>
      </c>
      <c r="R347" s="38">
        <f t="shared" si="58"/>
        <v>200</v>
      </c>
      <c r="S347" s="39" t="s">
        <v>35</v>
      </c>
      <c r="T347" s="135">
        <v>100</v>
      </c>
      <c r="U347" s="135">
        <f t="shared" si="59"/>
        <v>20000</v>
      </c>
      <c r="V347" s="135">
        <f t="shared" si="60"/>
        <v>4000</v>
      </c>
      <c r="W347" s="40">
        <f>U347/4/12*6</f>
        <v>2500</v>
      </c>
      <c r="X347" s="136">
        <f t="shared" si="61"/>
        <v>26500</v>
      </c>
      <c r="Y347" s="137">
        <f t="shared" si="62"/>
        <v>400</v>
      </c>
      <c r="Z347" s="137">
        <f t="shared" si="63"/>
        <v>200</v>
      </c>
      <c r="AA347" s="137" t="s">
        <v>36</v>
      </c>
    </row>
    <row r="348" spans="1:28" ht="249.95" customHeight="1" x14ac:dyDescent="0.55000000000000004">
      <c r="A348" s="31">
        <v>123</v>
      </c>
      <c r="B348" s="32" t="s">
        <v>357</v>
      </c>
      <c r="C348" s="53" t="s">
        <v>358</v>
      </c>
      <c r="D348" s="33" t="s">
        <v>314</v>
      </c>
      <c r="E348" s="138" t="s">
        <v>45</v>
      </c>
      <c r="F348" s="138" t="s">
        <v>33</v>
      </c>
      <c r="G348" s="138">
        <f>'[1]Lotto 123'!B20</f>
        <v>80</v>
      </c>
      <c r="H348" s="138"/>
      <c r="I348" s="138">
        <f>'[1]valutazione lotto 123'!K19</f>
        <v>20</v>
      </c>
      <c r="J348" s="139">
        <f>G348+I348</f>
        <v>100</v>
      </c>
      <c r="K348" s="138">
        <v>10</v>
      </c>
      <c r="L348" s="50">
        <f>K348*U348/100</f>
        <v>2000</v>
      </c>
      <c r="M348" s="50">
        <f>U348-L348</f>
        <v>18000</v>
      </c>
      <c r="N348" s="141" t="s">
        <v>14</v>
      </c>
      <c r="O348" s="138"/>
      <c r="P348" s="49" t="s">
        <v>44</v>
      </c>
      <c r="Q348" s="140"/>
      <c r="R348" s="38"/>
      <c r="S348" s="39"/>
      <c r="T348" s="135"/>
      <c r="U348" s="142">
        <v>20000</v>
      </c>
      <c r="V348" s="135"/>
      <c r="W348" s="40"/>
      <c r="X348" s="136"/>
      <c r="Y348" s="137"/>
      <c r="Z348" s="137"/>
      <c r="AA348" s="137"/>
    </row>
    <row r="349" spans="1:28" s="70" customFormat="1" ht="249.95" customHeight="1" x14ac:dyDescent="0.55000000000000004">
      <c r="A349" s="60">
        <v>124</v>
      </c>
      <c r="B349" s="100" t="s">
        <v>359</v>
      </c>
      <c r="C349" s="62" t="s">
        <v>360</v>
      </c>
      <c r="D349" s="62"/>
      <c r="E349" s="64" t="s">
        <v>94</v>
      </c>
      <c r="F349" s="62"/>
      <c r="G349" s="62"/>
      <c r="H349" s="62"/>
      <c r="I349" s="62"/>
      <c r="J349" s="65"/>
      <c r="K349" s="62"/>
      <c r="L349" s="62"/>
      <c r="M349" s="62"/>
      <c r="N349" s="62"/>
      <c r="O349" s="62"/>
      <c r="P349" s="65"/>
      <c r="Q349" s="60">
        <v>30</v>
      </c>
      <c r="R349" s="60">
        <f t="shared" si="58"/>
        <v>120</v>
      </c>
      <c r="S349" s="143" t="s">
        <v>35</v>
      </c>
      <c r="T349" s="144">
        <v>10</v>
      </c>
      <c r="U349" s="68">
        <f>R349*T349</f>
        <v>1200</v>
      </c>
      <c r="V349" s="68">
        <f>U349*0.2</f>
        <v>240</v>
      </c>
      <c r="W349" s="68">
        <f>U349/4/12*6</f>
        <v>150</v>
      </c>
      <c r="X349" s="69">
        <f>U349+V349+W349</f>
        <v>1590</v>
      </c>
      <c r="Y349" s="69">
        <f>U349*0.02</f>
        <v>24</v>
      </c>
      <c r="Z349" s="69">
        <f>U349*0.01</f>
        <v>12</v>
      </c>
      <c r="AA349" s="69" t="s">
        <v>36</v>
      </c>
    </row>
    <row r="350" spans="1:28" s="11" customFormat="1" ht="114.95" customHeight="1" x14ac:dyDescent="0.55000000000000004">
      <c r="A350" s="7"/>
      <c r="B350" s="8"/>
      <c r="C350" s="9" t="s">
        <v>361</v>
      </c>
      <c r="D350" s="9"/>
      <c r="E350" s="9"/>
      <c r="F350" s="9"/>
      <c r="G350" s="9"/>
      <c r="H350" s="9"/>
      <c r="I350" s="9"/>
      <c r="J350" s="9"/>
      <c r="K350" s="9"/>
      <c r="L350" s="9"/>
      <c r="M350" s="9"/>
      <c r="N350" s="9"/>
      <c r="O350" s="9"/>
      <c r="P350" s="9"/>
      <c r="Q350" s="7"/>
      <c r="R350" s="7"/>
      <c r="S350" s="7"/>
      <c r="T350" s="10"/>
      <c r="U350" s="10"/>
      <c r="V350" s="10"/>
      <c r="W350" s="10"/>
      <c r="X350" s="10"/>
      <c r="Y350" s="10"/>
      <c r="Z350" s="10"/>
      <c r="AA350" s="54"/>
    </row>
    <row r="351" spans="1:28" s="146" customFormat="1" ht="249.95" customHeight="1" x14ac:dyDescent="0.55000000000000004">
      <c r="A351" s="31">
        <v>125</v>
      </c>
      <c r="B351" s="32" t="s">
        <v>362</v>
      </c>
      <c r="C351" s="33" t="s">
        <v>363</v>
      </c>
      <c r="D351" s="33" t="s">
        <v>314</v>
      </c>
      <c r="E351" s="33" t="s">
        <v>248</v>
      </c>
      <c r="F351" s="138" t="s">
        <v>33</v>
      </c>
      <c r="G351" s="33">
        <f>'[1]Lotto 125'!B15</f>
        <v>80</v>
      </c>
      <c r="H351" s="33"/>
      <c r="I351" s="33">
        <v>20</v>
      </c>
      <c r="J351" s="35">
        <v>100</v>
      </c>
      <c r="K351" s="33">
        <v>5.88</v>
      </c>
      <c r="L351" s="50">
        <f>K351*U351/100</f>
        <v>3998.4</v>
      </c>
      <c r="M351" s="50">
        <f>U351-L351</f>
        <v>64001.599999999999</v>
      </c>
      <c r="N351" s="141" t="s">
        <v>14</v>
      </c>
      <c r="O351" s="33"/>
      <c r="P351" s="49" t="s">
        <v>44</v>
      </c>
      <c r="Q351" s="38">
        <v>20</v>
      </c>
      <c r="R351" s="38">
        <f>Q351*4</f>
        <v>80</v>
      </c>
      <c r="S351" s="39" t="s">
        <v>35</v>
      </c>
      <c r="T351" s="120">
        <v>850</v>
      </c>
      <c r="U351" s="120">
        <f t="shared" si="59"/>
        <v>68000</v>
      </c>
      <c r="V351" s="120">
        <f t="shared" si="60"/>
        <v>13600</v>
      </c>
      <c r="W351" s="120">
        <f>U351/4/12*6</f>
        <v>8500</v>
      </c>
      <c r="X351" s="121">
        <f t="shared" si="61"/>
        <v>90100</v>
      </c>
      <c r="Y351" s="122">
        <f t="shared" si="62"/>
        <v>1360</v>
      </c>
      <c r="Z351" s="122">
        <f t="shared" si="63"/>
        <v>680</v>
      </c>
      <c r="AA351" s="42" t="s">
        <v>36</v>
      </c>
      <c r="AB351" s="145"/>
    </row>
    <row r="352" spans="1:28" s="146" customFormat="1" ht="249.95" customHeight="1" x14ac:dyDescent="0.55000000000000004">
      <c r="A352" s="12">
        <v>126</v>
      </c>
      <c r="B352" s="13" t="s">
        <v>364</v>
      </c>
      <c r="C352" s="14" t="s">
        <v>365</v>
      </c>
      <c r="D352" s="14" t="s">
        <v>314</v>
      </c>
      <c r="E352" s="14" t="s">
        <v>32</v>
      </c>
      <c r="F352" s="14" t="s">
        <v>33</v>
      </c>
      <c r="G352" s="14">
        <f>'[1]Lotto 126'!B15</f>
        <v>80</v>
      </c>
      <c r="H352" s="14"/>
      <c r="I352" s="14">
        <f>'[1]valutazione lotto 126'!K18</f>
        <v>20</v>
      </c>
      <c r="J352" s="17">
        <v>100</v>
      </c>
      <c r="K352" s="14">
        <v>16</v>
      </c>
      <c r="L352" s="16">
        <f t="shared" ref="L352:L360" si="64">K352*U352/100</f>
        <v>24000</v>
      </c>
      <c r="M352" s="16">
        <f t="shared" ref="M352:M360" si="65">U352-L352</f>
        <v>126000</v>
      </c>
      <c r="N352" s="25" t="s">
        <v>14</v>
      </c>
      <c r="O352" s="14"/>
      <c r="P352" s="45" t="s">
        <v>44</v>
      </c>
      <c r="Q352" s="18">
        <v>150</v>
      </c>
      <c r="R352" s="18">
        <f>Q352*4</f>
        <v>600</v>
      </c>
      <c r="S352" s="19" t="s">
        <v>35</v>
      </c>
      <c r="T352" s="20">
        <v>250</v>
      </c>
      <c r="U352" s="46">
        <f t="shared" si="59"/>
        <v>150000</v>
      </c>
      <c r="V352" s="40">
        <f t="shared" si="60"/>
        <v>30000</v>
      </c>
      <c r="W352" s="40">
        <f>U352/4/12*6</f>
        <v>18750</v>
      </c>
      <c r="X352" s="41">
        <f t="shared" si="61"/>
        <v>198750</v>
      </c>
      <c r="Y352" s="42">
        <f t="shared" si="62"/>
        <v>3000</v>
      </c>
      <c r="Z352" s="42">
        <f t="shared" si="63"/>
        <v>1500</v>
      </c>
      <c r="AA352" s="42">
        <v>20</v>
      </c>
      <c r="AB352" s="145"/>
    </row>
    <row r="353" spans="1:28" s="146" customFormat="1" ht="249.95" customHeight="1" x14ac:dyDescent="0.55000000000000004">
      <c r="A353" s="31">
        <v>127</v>
      </c>
      <c r="B353" s="32" t="s">
        <v>366</v>
      </c>
      <c r="C353" s="33" t="s">
        <v>367</v>
      </c>
      <c r="D353" s="33" t="s">
        <v>314</v>
      </c>
      <c r="E353" s="33" t="s">
        <v>105</v>
      </c>
      <c r="F353" s="138" t="s">
        <v>33</v>
      </c>
      <c r="G353" s="33">
        <f>'[1]Lotto 127'!B19</f>
        <v>58.999999999999986</v>
      </c>
      <c r="H353" s="33"/>
      <c r="I353" s="33">
        <f>'[1]valutazione lotto 127'!K18</f>
        <v>5.552119123822278</v>
      </c>
      <c r="J353" s="139">
        <f t="shared" ref="J353:J360" si="66">G353+I353</f>
        <v>64.552119123822266</v>
      </c>
      <c r="K353" s="33">
        <v>1.67</v>
      </c>
      <c r="L353" s="50">
        <f t="shared" si="64"/>
        <v>80.16</v>
      </c>
      <c r="M353" s="50">
        <f t="shared" si="65"/>
        <v>4719.84</v>
      </c>
      <c r="N353" s="138" t="s">
        <v>34</v>
      </c>
      <c r="O353" s="138" t="s">
        <v>15</v>
      </c>
      <c r="P353" s="37" t="s">
        <v>16</v>
      </c>
      <c r="Q353" s="38">
        <v>2</v>
      </c>
      <c r="R353" s="38">
        <f>Q353*4</f>
        <v>8</v>
      </c>
      <c r="S353" s="39" t="s">
        <v>35</v>
      </c>
      <c r="T353" s="40">
        <v>600</v>
      </c>
      <c r="U353" s="40">
        <f t="shared" si="59"/>
        <v>4800</v>
      </c>
      <c r="V353" s="40">
        <f t="shared" si="60"/>
        <v>960</v>
      </c>
      <c r="W353" s="40">
        <f>U353/4/12*6</f>
        <v>600</v>
      </c>
      <c r="X353" s="41">
        <f t="shared" si="61"/>
        <v>6360</v>
      </c>
      <c r="Y353" s="42">
        <f t="shared" si="62"/>
        <v>96</v>
      </c>
      <c r="Z353" s="42">
        <f t="shared" si="63"/>
        <v>48</v>
      </c>
      <c r="AA353" s="42" t="s">
        <v>36</v>
      </c>
      <c r="AB353" s="145"/>
    </row>
    <row r="354" spans="1:28" s="11" customFormat="1" ht="249.95" customHeight="1" x14ac:dyDescent="0.55000000000000004">
      <c r="A354" s="31">
        <v>127</v>
      </c>
      <c r="B354" s="32" t="s">
        <v>366</v>
      </c>
      <c r="C354" s="33" t="s">
        <v>367</v>
      </c>
      <c r="D354" s="33" t="s">
        <v>314</v>
      </c>
      <c r="E354" s="33" t="s">
        <v>41</v>
      </c>
      <c r="F354" s="138" t="s">
        <v>33</v>
      </c>
      <c r="G354" s="33">
        <f>'[1]Lotto 127'!B20</f>
        <v>80</v>
      </c>
      <c r="H354" s="33"/>
      <c r="I354" s="33">
        <f>'[1]valutazione lotto 127'!K19</f>
        <v>20</v>
      </c>
      <c r="J354" s="139">
        <f t="shared" si="66"/>
        <v>100</v>
      </c>
      <c r="K354" s="33">
        <v>21.67</v>
      </c>
      <c r="L354" s="50">
        <f t="shared" si="64"/>
        <v>1040.1600000000001</v>
      </c>
      <c r="M354" s="50">
        <f t="shared" si="65"/>
        <v>3759.84</v>
      </c>
      <c r="N354" s="43" t="s">
        <v>14</v>
      </c>
      <c r="O354" s="33"/>
      <c r="P354" s="49" t="s">
        <v>44</v>
      </c>
      <c r="Q354" s="38"/>
      <c r="R354" s="38"/>
      <c r="S354" s="39"/>
      <c r="T354" s="40"/>
      <c r="U354" s="52">
        <v>4800</v>
      </c>
      <c r="V354" s="40"/>
      <c r="W354" s="40"/>
      <c r="X354" s="41"/>
      <c r="Y354" s="42"/>
      <c r="Z354" s="42"/>
      <c r="AA354" s="42"/>
    </row>
    <row r="355" spans="1:28" s="11" customFormat="1" ht="249.95" customHeight="1" x14ac:dyDescent="0.55000000000000004">
      <c r="A355" s="12">
        <v>128</v>
      </c>
      <c r="B355" s="13" t="s">
        <v>368</v>
      </c>
      <c r="C355" s="14" t="s">
        <v>369</v>
      </c>
      <c r="D355" s="14" t="s">
        <v>314</v>
      </c>
      <c r="E355" s="14" t="s">
        <v>105</v>
      </c>
      <c r="F355" s="14" t="s">
        <v>33</v>
      </c>
      <c r="G355" s="14">
        <f>'[1]Lotto 128'!B15</f>
        <v>80</v>
      </c>
      <c r="H355" s="14"/>
      <c r="I355" s="14">
        <f>'[1]valutazione lotto 128'!K18</f>
        <v>20</v>
      </c>
      <c r="J355" s="17">
        <v>100</v>
      </c>
      <c r="K355" s="14">
        <v>54.62</v>
      </c>
      <c r="L355" s="16">
        <f t="shared" si="64"/>
        <v>14201.2</v>
      </c>
      <c r="M355" s="16">
        <f t="shared" si="65"/>
        <v>11798.8</v>
      </c>
      <c r="N355" s="25" t="s">
        <v>14</v>
      </c>
      <c r="O355" s="14"/>
      <c r="P355" s="45" t="s">
        <v>44</v>
      </c>
      <c r="Q355" s="18">
        <v>5</v>
      </c>
      <c r="R355" s="18">
        <f>Q355*4</f>
        <v>20</v>
      </c>
      <c r="S355" s="19" t="s">
        <v>35</v>
      </c>
      <c r="T355" s="20">
        <v>1300</v>
      </c>
      <c r="U355" s="46">
        <f t="shared" si="59"/>
        <v>26000</v>
      </c>
      <c r="V355" s="40">
        <f t="shared" si="60"/>
        <v>5200</v>
      </c>
      <c r="W355" s="40">
        <f>U355/4/12*6</f>
        <v>3250</v>
      </c>
      <c r="X355" s="41">
        <f t="shared" si="61"/>
        <v>34450</v>
      </c>
      <c r="Y355" s="42">
        <f t="shared" si="62"/>
        <v>520</v>
      </c>
      <c r="Z355" s="42">
        <f t="shared" si="63"/>
        <v>260</v>
      </c>
      <c r="AA355" s="42" t="s">
        <v>36</v>
      </c>
    </row>
    <row r="356" spans="1:28" s="11" customFormat="1" ht="249.95" customHeight="1" x14ac:dyDescent="0.55000000000000004">
      <c r="A356" s="31">
        <v>129</v>
      </c>
      <c r="B356" s="32" t="s">
        <v>370</v>
      </c>
      <c r="C356" s="33" t="s">
        <v>371</v>
      </c>
      <c r="D356" s="33" t="s">
        <v>314</v>
      </c>
      <c r="E356" s="33" t="s">
        <v>32</v>
      </c>
      <c r="F356" s="138" t="s">
        <v>33</v>
      </c>
      <c r="G356" s="33">
        <f>'[1]Lotto 129'!C32</f>
        <v>80</v>
      </c>
      <c r="H356" s="33"/>
      <c r="I356" s="33">
        <f>'[1]valutazione lotto 129'!K18</f>
        <v>8.0334628139213908</v>
      </c>
      <c r="J356" s="139">
        <f t="shared" si="66"/>
        <v>88.033462813921389</v>
      </c>
      <c r="K356" s="33">
        <v>14.29</v>
      </c>
      <c r="L356" s="50">
        <f t="shared" si="64"/>
        <v>4001.2</v>
      </c>
      <c r="M356" s="50">
        <f t="shared" si="65"/>
        <v>23998.799999999999</v>
      </c>
      <c r="N356" s="43" t="s">
        <v>34</v>
      </c>
      <c r="O356" s="141" t="s">
        <v>15</v>
      </c>
      <c r="P356" s="37" t="s">
        <v>16</v>
      </c>
      <c r="Q356" s="38">
        <v>10</v>
      </c>
      <c r="R356" s="38">
        <f>Q356*4</f>
        <v>40</v>
      </c>
      <c r="S356" s="39"/>
      <c r="T356" s="40">
        <v>700</v>
      </c>
      <c r="U356" s="40">
        <f t="shared" si="59"/>
        <v>28000</v>
      </c>
      <c r="V356" s="40">
        <f t="shared" si="60"/>
        <v>5600</v>
      </c>
      <c r="W356" s="40">
        <f>U356/4/12*6</f>
        <v>3500</v>
      </c>
      <c r="X356" s="41">
        <f t="shared" si="61"/>
        <v>37100</v>
      </c>
      <c r="Y356" s="42">
        <f t="shared" si="62"/>
        <v>560</v>
      </c>
      <c r="Z356" s="42">
        <f t="shared" si="63"/>
        <v>280</v>
      </c>
      <c r="AA356" s="42" t="s">
        <v>36</v>
      </c>
    </row>
    <row r="357" spans="1:28" s="11" customFormat="1" ht="249.95" customHeight="1" x14ac:dyDescent="0.55000000000000004">
      <c r="A357" s="31">
        <v>129</v>
      </c>
      <c r="B357" s="32" t="s">
        <v>370</v>
      </c>
      <c r="C357" s="33" t="s">
        <v>371</v>
      </c>
      <c r="D357" s="33" t="s">
        <v>314</v>
      </c>
      <c r="E357" s="33" t="s">
        <v>83</v>
      </c>
      <c r="F357" s="138" t="s">
        <v>33</v>
      </c>
      <c r="G357" s="33">
        <f>'[1]Lotto 129'!C33</f>
        <v>66.000000000000014</v>
      </c>
      <c r="H357" s="33"/>
      <c r="I357" s="33">
        <f>'[1]valutazione lotto 129'!K19</f>
        <v>11.63984777506619</v>
      </c>
      <c r="J357" s="139">
        <f t="shared" si="66"/>
        <v>77.639847775066201</v>
      </c>
      <c r="K357" s="33">
        <v>30</v>
      </c>
      <c r="L357" s="50">
        <f t="shared" si="64"/>
        <v>8400</v>
      </c>
      <c r="M357" s="50">
        <f t="shared" si="65"/>
        <v>19600</v>
      </c>
      <c r="N357" s="33" t="s">
        <v>34</v>
      </c>
      <c r="O357" s="138" t="s">
        <v>15</v>
      </c>
      <c r="P357" s="37" t="s">
        <v>16</v>
      </c>
      <c r="Q357" s="38"/>
      <c r="R357" s="38"/>
      <c r="S357" s="39"/>
      <c r="T357" s="40"/>
      <c r="U357" s="40">
        <v>28000</v>
      </c>
      <c r="V357" s="40"/>
      <c r="W357" s="40"/>
      <c r="X357" s="41"/>
      <c r="Y357" s="42"/>
      <c r="Z357" s="42"/>
      <c r="AA357" s="42"/>
    </row>
    <row r="358" spans="1:28" s="11" customFormat="1" ht="249.95" customHeight="1" x14ac:dyDescent="0.55000000000000004">
      <c r="A358" s="31">
        <v>129</v>
      </c>
      <c r="B358" s="32" t="s">
        <v>370</v>
      </c>
      <c r="C358" s="33" t="s">
        <v>371</v>
      </c>
      <c r="D358" s="33" t="s">
        <v>314</v>
      </c>
      <c r="E358" s="33" t="s">
        <v>45</v>
      </c>
      <c r="F358" s="138" t="s">
        <v>33</v>
      </c>
      <c r="G358" s="33">
        <f>'[1]Lotto 129'!C34</f>
        <v>66.000000000000014</v>
      </c>
      <c r="H358" s="33"/>
      <c r="I358" s="33">
        <f>'[1]valutazione lotto 129'!K20</f>
        <v>20</v>
      </c>
      <c r="J358" s="139">
        <f t="shared" si="66"/>
        <v>86.000000000000014</v>
      </c>
      <c r="K358" s="33">
        <v>88.57</v>
      </c>
      <c r="L358" s="50">
        <f t="shared" si="64"/>
        <v>24799.599999999999</v>
      </c>
      <c r="M358" s="50">
        <f t="shared" si="65"/>
        <v>3200.4000000000015</v>
      </c>
      <c r="N358" s="33" t="s">
        <v>14</v>
      </c>
      <c r="O358" s="33"/>
      <c r="P358" s="49" t="s">
        <v>44</v>
      </c>
      <c r="Q358" s="38"/>
      <c r="R358" s="38"/>
      <c r="S358" s="39"/>
      <c r="T358" s="40"/>
      <c r="U358" s="52">
        <v>28000</v>
      </c>
      <c r="V358" s="40"/>
      <c r="W358" s="40"/>
      <c r="X358" s="41"/>
      <c r="Y358" s="42"/>
      <c r="Z358" s="42"/>
      <c r="AA358" s="42"/>
    </row>
    <row r="359" spans="1:28" s="11" customFormat="1" ht="249.95" customHeight="1" x14ac:dyDescent="0.55000000000000004">
      <c r="A359" s="31">
        <v>129</v>
      </c>
      <c r="B359" s="32" t="s">
        <v>370</v>
      </c>
      <c r="C359" s="33" t="s">
        <v>371</v>
      </c>
      <c r="D359" s="33" t="s">
        <v>314</v>
      </c>
      <c r="E359" s="33" t="s">
        <v>209</v>
      </c>
      <c r="F359" s="138" t="s">
        <v>33</v>
      </c>
      <c r="G359" s="33">
        <f>'[1]Lotto 129'!C35</f>
        <v>66.000000000000014</v>
      </c>
      <c r="H359" s="33"/>
      <c r="I359" s="33">
        <f>'[1]valutazione lotto 129'!K21</f>
        <v>8.0334628139213908</v>
      </c>
      <c r="J359" s="139">
        <f t="shared" si="66"/>
        <v>74.033462813921403</v>
      </c>
      <c r="K359" s="33">
        <v>14.29</v>
      </c>
      <c r="L359" s="50">
        <f t="shared" si="64"/>
        <v>4001.2</v>
      </c>
      <c r="M359" s="50">
        <f t="shared" si="65"/>
        <v>23998.799999999999</v>
      </c>
      <c r="N359" s="33" t="s">
        <v>34</v>
      </c>
      <c r="O359" s="138" t="s">
        <v>15</v>
      </c>
      <c r="P359" s="37" t="s">
        <v>16</v>
      </c>
      <c r="Q359" s="38"/>
      <c r="R359" s="38"/>
      <c r="S359" s="39"/>
      <c r="T359" s="40"/>
      <c r="U359" s="40">
        <v>28000</v>
      </c>
      <c r="V359" s="40"/>
      <c r="W359" s="40"/>
      <c r="X359" s="41"/>
      <c r="Y359" s="42"/>
      <c r="Z359" s="42"/>
      <c r="AA359" s="42"/>
    </row>
    <row r="360" spans="1:28" s="11" customFormat="1" ht="249.95" customHeight="1" x14ac:dyDescent="0.55000000000000004">
      <c r="A360" s="31">
        <v>129</v>
      </c>
      <c r="B360" s="32" t="s">
        <v>370</v>
      </c>
      <c r="C360" s="33" t="s">
        <v>371</v>
      </c>
      <c r="D360" s="33" t="s">
        <v>314</v>
      </c>
      <c r="E360" s="33" t="s">
        <v>248</v>
      </c>
      <c r="F360" s="53" t="s">
        <v>33</v>
      </c>
      <c r="G360" s="33">
        <f>'[1]Lotto 129'!C36</f>
        <v>66.000000000000014</v>
      </c>
      <c r="H360" s="33"/>
      <c r="I360" s="33">
        <f>'[1]valutazione lotto 129'!K22</f>
        <v>15.02697886174027</v>
      </c>
      <c r="J360" s="37">
        <f t="shared" si="66"/>
        <v>81.02697886174029</v>
      </c>
      <c r="K360" s="33">
        <v>50</v>
      </c>
      <c r="L360" s="50">
        <f t="shared" si="64"/>
        <v>14000</v>
      </c>
      <c r="M360" s="50">
        <f t="shared" si="65"/>
        <v>14000</v>
      </c>
      <c r="N360" s="33" t="s">
        <v>34</v>
      </c>
      <c r="O360" s="138" t="s">
        <v>15</v>
      </c>
      <c r="P360" s="37" t="s">
        <v>16</v>
      </c>
      <c r="Q360" s="38"/>
      <c r="R360" s="38"/>
      <c r="S360" s="39"/>
      <c r="T360" s="40"/>
      <c r="U360" s="40">
        <v>28000</v>
      </c>
      <c r="V360" s="40"/>
      <c r="W360" s="40"/>
      <c r="X360" s="41"/>
      <c r="Y360" s="42"/>
      <c r="Z360" s="42"/>
      <c r="AA360" s="42"/>
    </row>
    <row r="361" spans="1:28" s="11" customFormat="1" ht="114.95" customHeight="1" x14ac:dyDescent="0.55000000000000004">
      <c r="A361" s="7"/>
      <c r="B361" s="8"/>
      <c r="C361" s="9" t="s">
        <v>372</v>
      </c>
      <c r="D361" s="9"/>
      <c r="E361" s="9"/>
      <c r="F361" s="9"/>
      <c r="G361" s="9"/>
      <c r="H361" s="9"/>
      <c r="I361" s="9"/>
      <c r="J361" s="9"/>
      <c r="K361" s="9"/>
      <c r="L361" s="9"/>
      <c r="M361" s="9"/>
      <c r="N361" s="9"/>
      <c r="O361" s="9"/>
      <c r="P361" s="9"/>
      <c r="Q361" s="7"/>
      <c r="R361" s="7"/>
      <c r="S361" s="7"/>
      <c r="T361" s="10"/>
      <c r="U361" s="10"/>
      <c r="V361" s="10"/>
      <c r="W361" s="10"/>
      <c r="X361" s="10"/>
      <c r="Y361" s="10"/>
      <c r="Z361" s="10"/>
      <c r="AA361" s="54"/>
    </row>
    <row r="362" spans="1:28" s="146" customFormat="1" ht="249.95" customHeight="1" x14ac:dyDescent="0.55000000000000004">
      <c r="A362" s="31">
        <v>130</v>
      </c>
      <c r="B362" s="32" t="s">
        <v>373</v>
      </c>
      <c r="C362" s="33" t="s">
        <v>374</v>
      </c>
      <c r="D362" s="33" t="s">
        <v>314</v>
      </c>
      <c r="E362" s="33" t="s">
        <v>41</v>
      </c>
      <c r="F362" s="138" t="s">
        <v>33</v>
      </c>
      <c r="G362" s="33">
        <f>'[1]Lotto 130'!B15</f>
        <v>80</v>
      </c>
      <c r="H362" s="33"/>
      <c r="I362" s="33">
        <f>'[1]valutazione lotto 130'!K18</f>
        <v>20</v>
      </c>
      <c r="J362" s="35">
        <v>100</v>
      </c>
      <c r="K362" s="33">
        <v>12.5</v>
      </c>
      <c r="L362" s="50">
        <f t="shared" ref="L362:L368" si="67">K362*U362/100</f>
        <v>8000</v>
      </c>
      <c r="M362" s="50">
        <f t="shared" ref="M362:M368" si="68">U362-L362</f>
        <v>56000</v>
      </c>
      <c r="N362" s="43" t="s">
        <v>14</v>
      </c>
      <c r="O362" s="33"/>
      <c r="P362" s="49" t="s">
        <v>44</v>
      </c>
      <c r="Q362" s="38">
        <v>20</v>
      </c>
      <c r="R362" s="38">
        <f>Q362*4</f>
        <v>80</v>
      </c>
      <c r="S362" s="39" t="s">
        <v>35</v>
      </c>
      <c r="T362" s="40">
        <v>800</v>
      </c>
      <c r="U362" s="52">
        <f t="shared" si="59"/>
        <v>64000</v>
      </c>
      <c r="V362" s="40">
        <f t="shared" si="60"/>
        <v>12800</v>
      </c>
      <c r="W362" s="40">
        <f>U362/4/12*6</f>
        <v>8000</v>
      </c>
      <c r="X362" s="41">
        <f t="shared" si="61"/>
        <v>84800</v>
      </c>
      <c r="Y362" s="42">
        <f t="shared" si="62"/>
        <v>1280</v>
      </c>
      <c r="Z362" s="42">
        <f t="shared" si="63"/>
        <v>640</v>
      </c>
      <c r="AA362" s="42" t="s">
        <v>36</v>
      </c>
      <c r="AB362" s="145"/>
    </row>
    <row r="363" spans="1:28" s="146" customFormat="1" ht="249.95" customHeight="1" x14ac:dyDescent="0.55000000000000004">
      <c r="A363" s="12">
        <v>131</v>
      </c>
      <c r="B363" s="13" t="s">
        <v>375</v>
      </c>
      <c r="C363" s="14" t="s">
        <v>376</v>
      </c>
      <c r="D363" s="14" t="s">
        <v>314</v>
      </c>
      <c r="E363" s="14" t="s">
        <v>37</v>
      </c>
      <c r="F363" s="14" t="s">
        <v>33</v>
      </c>
      <c r="G363" s="14">
        <f>'[1]Lotto 131'!B15</f>
        <v>80</v>
      </c>
      <c r="H363" s="14"/>
      <c r="I363" s="14">
        <f>'[1]valutazione lotto 131'!K18</f>
        <v>20</v>
      </c>
      <c r="J363" s="17">
        <v>100</v>
      </c>
      <c r="K363" s="14">
        <v>0.13</v>
      </c>
      <c r="L363" s="16">
        <f t="shared" si="67"/>
        <v>83.2</v>
      </c>
      <c r="M363" s="16">
        <f t="shared" si="68"/>
        <v>63916.800000000003</v>
      </c>
      <c r="N363" s="25" t="s">
        <v>14</v>
      </c>
      <c r="O363" s="14"/>
      <c r="P363" s="45" t="s">
        <v>44</v>
      </c>
      <c r="Q363" s="18">
        <v>20</v>
      </c>
      <c r="R363" s="18">
        <f t="shared" ref="R363:R376" si="69">Q363*4</f>
        <v>80</v>
      </c>
      <c r="S363" s="19" t="s">
        <v>35</v>
      </c>
      <c r="T363" s="20">
        <v>800</v>
      </c>
      <c r="U363" s="46">
        <f t="shared" si="59"/>
        <v>64000</v>
      </c>
      <c r="V363" s="40">
        <f t="shared" si="60"/>
        <v>12800</v>
      </c>
      <c r="W363" s="40">
        <f>U363/4/12*6</f>
        <v>8000</v>
      </c>
      <c r="X363" s="41">
        <f t="shared" si="61"/>
        <v>84800</v>
      </c>
      <c r="Y363" s="42">
        <f t="shared" si="62"/>
        <v>1280</v>
      </c>
      <c r="Z363" s="42">
        <f t="shared" si="63"/>
        <v>640</v>
      </c>
      <c r="AA363" s="42" t="s">
        <v>36</v>
      </c>
      <c r="AB363" s="145"/>
    </row>
    <row r="364" spans="1:28" s="146" customFormat="1" ht="249.95" customHeight="1" x14ac:dyDescent="0.55000000000000004">
      <c r="A364" s="31">
        <v>132</v>
      </c>
      <c r="B364" s="32" t="s">
        <v>377</v>
      </c>
      <c r="C364" s="33" t="s">
        <v>378</v>
      </c>
      <c r="D364" s="33" t="s">
        <v>314</v>
      </c>
      <c r="E364" s="33" t="s">
        <v>379</v>
      </c>
      <c r="F364" s="138" t="s">
        <v>33</v>
      </c>
      <c r="G364" s="33">
        <f>'[1]Lotto 132'!B15</f>
        <v>80</v>
      </c>
      <c r="H364" s="33"/>
      <c r="I364" s="33">
        <f>'[1]valutazione lotto 132'!K18</f>
        <v>20</v>
      </c>
      <c r="J364" s="35">
        <v>100</v>
      </c>
      <c r="K364" s="33">
        <v>22.22</v>
      </c>
      <c r="L364" s="50">
        <f t="shared" si="67"/>
        <v>19998</v>
      </c>
      <c r="M364" s="50">
        <f t="shared" si="68"/>
        <v>70002</v>
      </c>
      <c r="N364" s="43" t="s">
        <v>14</v>
      </c>
      <c r="O364" s="33"/>
      <c r="P364" s="49" t="s">
        <v>44</v>
      </c>
      <c r="Q364" s="38">
        <v>50</v>
      </c>
      <c r="R364" s="38">
        <f t="shared" si="69"/>
        <v>200</v>
      </c>
      <c r="S364" s="39" t="s">
        <v>35</v>
      </c>
      <c r="T364" s="40">
        <v>450</v>
      </c>
      <c r="U364" s="52">
        <f t="shared" si="59"/>
        <v>90000</v>
      </c>
      <c r="V364" s="40">
        <f t="shared" si="60"/>
        <v>18000</v>
      </c>
      <c r="W364" s="40">
        <f>U364/4/12*6</f>
        <v>11250</v>
      </c>
      <c r="X364" s="41">
        <f t="shared" si="61"/>
        <v>119250</v>
      </c>
      <c r="Y364" s="42">
        <f t="shared" si="62"/>
        <v>1800</v>
      </c>
      <c r="Z364" s="42">
        <f t="shared" si="63"/>
        <v>900</v>
      </c>
      <c r="AA364" s="42" t="s">
        <v>36</v>
      </c>
      <c r="AB364" s="145"/>
    </row>
    <row r="365" spans="1:28" s="146" customFormat="1" ht="249.95" customHeight="1" x14ac:dyDescent="0.55000000000000004">
      <c r="A365" s="12">
        <v>133</v>
      </c>
      <c r="B365" s="13" t="s">
        <v>380</v>
      </c>
      <c r="C365" s="14" t="s">
        <v>381</v>
      </c>
      <c r="D365" s="14" t="s">
        <v>314</v>
      </c>
      <c r="E365" s="14" t="s">
        <v>105</v>
      </c>
      <c r="F365" s="14" t="s">
        <v>33</v>
      </c>
      <c r="G365" s="14">
        <f>'[1]Lotto 133'!B23</f>
        <v>66.000000000000014</v>
      </c>
      <c r="H365" s="14"/>
      <c r="I365" s="14">
        <f>'[1]valutazione lotto 133'!K18</f>
        <v>12.232729778327844</v>
      </c>
      <c r="J365" s="17">
        <f>G365+I365</f>
        <v>78.232729778327865</v>
      </c>
      <c r="K365" s="14">
        <v>17.649999999999999</v>
      </c>
      <c r="L365" s="16">
        <f t="shared" si="67"/>
        <v>30004.999999999996</v>
      </c>
      <c r="M365" s="16">
        <f t="shared" si="68"/>
        <v>139995</v>
      </c>
      <c r="N365" s="14" t="s">
        <v>34</v>
      </c>
      <c r="O365" s="14" t="s">
        <v>15</v>
      </c>
      <c r="P365" s="17" t="s">
        <v>16</v>
      </c>
      <c r="Q365" s="18">
        <v>50</v>
      </c>
      <c r="R365" s="18">
        <f t="shared" si="69"/>
        <v>200</v>
      </c>
      <c r="S365" s="19" t="s">
        <v>35</v>
      </c>
      <c r="T365" s="20">
        <v>850</v>
      </c>
      <c r="U365" s="20">
        <f t="shared" si="59"/>
        <v>170000</v>
      </c>
      <c r="V365" s="40">
        <f t="shared" si="60"/>
        <v>34000</v>
      </c>
      <c r="W365" s="40">
        <f>U365/4/12*6</f>
        <v>21250</v>
      </c>
      <c r="X365" s="41">
        <f t="shared" si="61"/>
        <v>225250</v>
      </c>
      <c r="Y365" s="42">
        <f t="shared" si="62"/>
        <v>3400</v>
      </c>
      <c r="Z365" s="42">
        <f t="shared" si="63"/>
        <v>1700</v>
      </c>
      <c r="AA365" s="42">
        <v>20</v>
      </c>
      <c r="AB365" s="145"/>
    </row>
    <row r="366" spans="1:28" s="146" customFormat="1" ht="249.95" customHeight="1" x14ac:dyDescent="0.55000000000000004">
      <c r="A366" s="12">
        <v>133</v>
      </c>
      <c r="B366" s="13" t="s">
        <v>380</v>
      </c>
      <c r="C366" s="14" t="s">
        <v>381</v>
      </c>
      <c r="D366" s="14" t="s">
        <v>314</v>
      </c>
      <c r="E366" s="14" t="s">
        <v>41</v>
      </c>
      <c r="F366" s="14" t="s">
        <v>33</v>
      </c>
      <c r="G366" s="14">
        <f>'[1]Lotto 133'!B24</f>
        <v>66.000000000000014</v>
      </c>
      <c r="H366" s="14"/>
      <c r="I366" s="14">
        <f>'[1]valutazione lotto 133'!K19</f>
        <v>20</v>
      </c>
      <c r="J366" s="17">
        <f>G366+I366</f>
        <v>86.000000000000014</v>
      </c>
      <c r="K366" s="14">
        <v>47.18</v>
      </c>
      <c r="L366" s="16">
        <f t="shared" si="67"/>
        <v>80206</v>
      </c>
      <c r="M366" s="16">
        <f t="shared" si="68"/>
        <v>89794</v>
      </c>
      <c r="N366" s="25" t="s">
        <v>14</v>
      </c>
      <c r="O366" s="14"/>
      <c r="P366" s="45" t="s">
        <v>44</v>
      </c>
      <c r="Q366" s="18"/>
      <c r="R366" s="18"/>
      <c r="S366" s="19"/>
      <c r="T366" s="20"/>
      <c r="U366" s="46">
        <v>170000</v>
      </c>
      <c r="V366" s="40"/>
      <c r="W366" s="40"/>
      <c r="X366" s="41"/>
      <c r="Y366" s="42"/>
      <c r="Z366" s="42"/>
      <c r="AA366" s="42"/>
      <c r="AB366" s="145"/>
    </row>
    <row r="367" spans="1:28" s="146" customFormat="1" ht="249.95" customHeight="1" x14ac:dyDescent="0.55000000000000004">
      <c r="A367" s="12">
        <v>133</v>
      </c>
      <c r="B367" s="13" t="s">
        <v>380</v>
      </c>
      <c r="C367" s="14" t="s">
        <v>381</v>
      </c>
      <c r="D367" s="14" t="s">
        <v>314</v>
      </c>
      <c r="E367" s="14" t="s">
        <v>248</v>
      </c>
      <c r="F367" s="14" t="s">
        <v>33</v>
      </c>
      <c r="G367" s="14">
        <f>'[1]Lotto 133'!B25</f>
        <v>80</v>
      </c>
      <c r="H367" s="14"/>
      <c r="I367" s="14">
        <f>'[1]valutazione lotto 133'!K20</f>
        <v>4.9925760909313013</v>
      </c>
      <c r="J367" s="17">
        <f>G367+I367</f>
        <v>84.992576090931294</v>
      </c>
      <c r="K367" s="14">
        <v>2.94</v>
      </c>
      <c r="L367" s="16">
        <f t="shared" si="67"/>
        <v>4998</v>
      </c>
      <c r="M367" s="16">
        <f t="shared" si="68"/>
        <v>165002</v>
      </c>
      <c r="N367" s="14" t="s">
        <v>34</v>
      </c>
      <c r="O367" s="14" t="s">
        <v>15</v>
      </c>
      <c r="P367" s="17" t="s">
        <v>16</v>
      </c>
      <c r="Q367" s="18"/>
      <c r="R367" s="18"/>
      <c r="S367" s="19"/>
      <c r="T367" s="20"/>
      <c r="U367" s="20">
        <v>170000</v>
      </c>
      <c r="V367" s="40"/>
      <c r="W367" s="40"/>
      <c r="X367" s="41"/>
      <c r="Y367" s="42"/>
      <c r="Z367" s="42"/>
      <c r="AA367" s="42"/>
      <c r="AB367" s="145"/>
    </row>
    <row r="368" spans="1:28" s="146" customFormat="1" ht="265.5" x14ac:dyDescent="0.55000000000000004">
      <c r="A368" s="31">
        <v>134</v>
      </c>
      <c r="B368" s="32" t="s">
        <v>382</v>
      </c>
      <c r="C368" s="33" t="s">
        <v>383</v>
      </c>
      <c r="D368" s="33" t="s">
        <v>314</v>
      </c>
      <c r="E368" s="33" t="s">
        <v>32</v>
      </c>
      <c r="F368" s="138" t="s">
        <v>33</v>
      </c>
      <c r="G368" s="33">
        <f>'[1]Lotto 134'!B19</f>
        <v>80</v>
      </c>
      <c r="H368" s="33"/>
      <c r="I368" s="33">
        <f>'[1]valutazione lotto 134'!K18</f>
        <v>20</v>
      </c>
      <c r="J368" s="35">
        <v>100</v>
      </c>
      <c r="K368" s="33">
        <v>0.1</v>
      </c>
      <c r="L368" s="50">
        <f t="shared" si="67"/>
        <v>78.400000000000006</v>
      </c>
      <c r="M368" s="50">
        <f t="shared" si="68"/>
        <v>78321.600000000006</v>
      </c>
      <c r="N368" s="43" t="s">
        <v>14</v>
      </c>
      <c r="O368" s="33"/>
      <c r="P368" s="49" t="s">
        <v>44</v>
      </c>
      <c r="Q368" s="38">
        <v>20</v>
      </c>
      <c r="R368" s="38">
        <f t="shared" si="69"/>
        <v>80</v>
      </c>
      <c r="S368" s="39" t="s">
        <v>35</v>
      </c>
      <c r="T368" s="40">
        <v>980</v>
      </c>
      <c r="U368" s="52">
        <f t="shared" si="59"/>
        <v>78400</v>
      </c>
      <c r="V368" s="40">
        <f t="shared" si="60"/>
        <v>15680</v>
      </c>
      <c r="W368" s="40">
        <f>U368/4/12*6</f>
        <v>9800</v>
      </c>
      <c r="X368" s="41">
        <f t="shared" si="61"/>
        <v>103880</v>
      </c>
      <c r="Y368" s="42">
        <f t="shared" si="62"/>
        <v>1568</v>
      </c>
      <c r="Z368" s="42">
        <f t="shared" si="63"/>
        <v>784</v>
      </c>
      <c r="AA368" s="42" t="s">
        <v>36</v>
      </c>
      <c r="AB368" s="145"/>
    </row>
    <row r="369" spans="1:28" s="146" customFormat="1" ht="265.5" x14ac:dyDescent="0.55000000000000004">
      <c r="A369" s="31">
        <v>134</v>
      </c>
      <c r="B369" s="32" t="s">
        <v>382</v>
      </c>
      <c r="C369" s="33" t="s">
        <v>383</v>
      </c>
      <c r="D369" s="33" t="s">
        <v>314</v>
      </c>
      <c r="E369" s="33" t="s">
        <v>37</v>
      </c>
      <c r="F369" s="33" t="s">
        <v>71</v>
      </c>
      <c r="G369" s="33" t="s">
        <v>60</v>
      </c>
      <c r="H369" s="33" t="s">
        <v>384</v>
      </c>
      <c r="I369" s="33" t="s">
        <v>60</v>
      </c>
      <c r="J369" s="33" t="s">
        <v>60</v>
      </c>
      <c r="K369" s="33" t="s">
        <v>60</v>
      </c>
      <c r="L369" s="33" t="s">
        <v>60</v>
      </c>
      <c r="M369" s="33" t="s">
        <v>60</v>
      </c>
      <c r="N369" s="33" t="s">
        <v>60</v>
      </c>
      <c r="O369" s="33"/>
      <c r="P369" s="37"/>
      <c r="Q369" s="38"/>
      <c r="R369" s="38"/>
      <c r="S369" s="39"/>
      <c r="T369" s="40"/>
      <c r="U369" s="40"/>
      <c r="V369" s="40"/>
      <c r="W369" s="40"/>
      <c r="X369" s="41"/>
      <c r="Y369" s="42"/>
      <c r="Z369" s="42"/>
      <c r="AA369" s="42"/>
      <c r="AB369" s="145"/>
    </row>
    <row r="370" spans="1:28" s="146" customFormat="1" ht="309.75" x14ac:dyDescent="0.55000000000000004">
      <c r="A370" s="12">
        <v>135</v>
      </c>
      <c r="B370" s="13" t="s">
        <v>385</v>
      </c>
      <c r="C370" s="14" t="s">
        <v>386</v>
      </c>
      <c r="D370" s="14" t="s">
        <v>314</v>
      </c>
      <c r="E370" s="14" t="s">
        <v>105</v>
      </c>
      <c r="F370" s="14" t="s">
        <v>71</v>
      </c>
      <c r="G370" s="14" t="s">
        <v>60</v>
      </c>
      <c r="H370" s="14" t="s">
        <v>387</v>
      </c>
      <c r="I370" s="14" t="s">
        <v>60</v>
      </c>
      <c r="J370" s="14" t="s">
        <v>60</v>
      </c>
      <c r="K370" s="14" t="s">
        <v>60</v>
      </c>
      <c r="L370" s="14" t="s">
        <v>60</v>
      </c>
      <c r="M370" s="14" t="s">
        <v>60</v>
      </c>
      <c r="N370" s="14" t="s">
        <v>60</v>
      </c>
      <c r="O370" s="14"/>
      <c r="P370" s="17"/>
      <c r="Q370" s="18">
        <v>20</v>
      </c>
      <c r="R370" s="18">
        <f t="shared" si="69"/>
        <v>80</v>
      </c>
      <c r="S370" s="19" t="s">
        <v>35</v>
      </c>
      <c r="T370" s="20">
        <v>900</v>
      </c>
      <c r="U370" s="20">
        <f t="shared" si="59"/>
        <v>72000</v>
      </c>
      <c r="V370" s="40">
        <f t="shared" si="60"/>
        <v>14400</v>
      </c>
      <c r="W370" s="40">
        <f>U370/4/12*6</f>
        <v>9000</v>
      </c>
      <c r="X370" s="41">
        <f t="shared" si="61"/>
        <v>95400</v>
      </c>
      <c r="Y370" s="42">
        <f t="shared" si="62"/>
        <v>1440</v>
      </c>
      <c r="Z370" s="42">
        <f t="shared" si="63"/>
        <v>720</v>
      </c>
      <c r="AA370" s="42" t="s">
        <v>36</v>
      </c>
      <c r="AB370" s="145"/>
    </row>
    <row r="371" spans="1:28" s="146" customFormat="1" ht="309.75" x14ac:dyDescent="0.55000000000000004">
      <c r="A371" s="12">
        <v>135</v>
      </c>
      <c r="B371" s="13" t="s">
        <v>385</v>
      </c>
      <c r="C371" s="14" t="s">
        <v>386</v>
      </c>
      <c r="D371" s="14" t="s">
        <v>314</v>
      </c>
      <c r="E371" s="14" t="s">
        <v>41</v>
      </c>
      <c r="F371" s="14" t="s">
        <v>71</v>
      </c>
      <c r="G371" s="14" t="s">
        <v>60</v>
      </c>
      <c r="H371" s="14" t="s">
        <v>387</v>
      </c>
      <c r="I371" s="14" t="s">
        <v>60</v>
      </c>
      <c r="J371" s="14" t="s">
        <v>60</v>
      </c>
      <c r="K371" s="14" t="s">
        <v>60</v>
      </c>
      <c r="L371" s="14" t="s">
        <v>60</v>
      </c>
      <c r="M371" s="14" t="s">
        <v>60</v>
      </c>
      <c r="N371" s="14" t="s">
        <v>60</v>
      </c>
      <c r="O371" s="14"/>
      <c r="P371" s="17"/>
      <c r="Q371" s="18"/>
      <c r="R371" s="18"/>
      <c r="S371" s="19"/>
      <c r="T371" s="20"/>
      <c r="U371" s="20"/>
      <c r="V371" s="40"/>
      <c r="W371" s="40"/>
      <c r="X371" s="41"/>
      <c r="Y371" s="42"/>
      <c r="Z371" s="42"/>
      <c r="AA371" s="42"/>
      <c r="AB371" s="145"/>
    </row>
    <row r="372" spans="1:28" s="146" customFormat="1" ht="309.75" x14ac:dyDescent="0.55000000000000004">
      <c r="A372" s="12">
        <v>135</v>
      </c>
      <c r="B372" s="13" t="s">
        <v>385</v>
      </c>
      <c r="C372" s="14" t="s">
        <v>386</v>
      </c>
      <c r="D372" s="14" t="s">
        <v>314</v>
      </c>
      <c r="E372" s="14" t="s">
        <v>37</v>
      </c>
      <c r="F372" s="14" t="s">
        <v>33</v>
      </c>
      <c r="G372" s="14">
        <f>'[1]Lotto 135'!B25</f>
        <v>80</v>
      </c>
      <c r="H372" s="14"/>
      <c r="I372" s="14">
        <f>'[1]valutazione lotto 135'!K19</f>
        <v>20</v>
      </c>
      <c r="J372" s="17">
        <v>100</v>
      </c>
      <c r="K372" s="14">
        <v>11.22</v>
      </c>
      <c r="L372" s="16">
        <f>K372*U372/100</f>
        <v>8078.4</v>
      </c>
      <c r="M372" s="16">
        <f>U372-L372</f>
        <v>63921.599999999999</v>
      </c>
      <c r="N372" s="25" t="s">
        <v>14</v>
      </c>
      <c r="O372" s="14"/>
      <c r="P372" s="45" t="s">
        <v>44</v>
      </c>
      <c r="Q372" s="18"/>
      <c r="R372" s="18"/>
      <c r="S372" s="19"/>
      <c r="T372" s="20"/>
      <c r="U372" s="46">
        <v>72000</v>
      </c>
      <c r="V372" s="40"/>
      <c r="W372" s="40"/>
      <c r="X372" s="41"/>
      <c r="Y372" s="42"/>
      <c r="Z372" s="42"/>
      <c r="AA372" s="42"/>
      <c r="AB372" s="145"/>
    </row>
    <row r="373" spans="1:28" s="146" customFormat="1" ht="249.95" customHeight="1" x14ac:dyDescent="0.55000000000000004">
      <c r="A373" s="31">
        <v>136</v>
      </c>
      <c r="B373" s="32" t="s">
        <v>388</v>
      </c>
      <c r="C373" s="33" t="s">
        <v>389</v>
      </c>
      <c r="D373" s="33" t="s">
        <v>314</v>
      </c>
      <c r="E373" s="33" t="s">
        <v>105</v>
      </c>
      <c r="F373" s="33" t="s">
        <v>33</v>
      </c>
      <c r="G373" s="33">
        <f>'[1]Lotto 136'!B23</f>
        <v>80</v>
      </c>
      <c r="H373" s="33"/>
      <c r="I373" s="33">
        <f>'[1]valutazione lotto 136'!K18</f>
        <v>20</v>
      </c>
      <c r="J373" s="35">
        <f>G373+I373</f>
        <v>100</v>
      </c>
      <c r="K373" s="33">
        <v>15.66</v>
      </c>
      <c r="L373" s="50">
        <f>K373*U373/100</f>
        <v>10398.24</v>
      </c>
      <c r="M373" s="50">
        <f>U373-L373</f>
        <v>56001.760000000002</v>
      </c>
      <c r="N373" s="43" t="s">
        <v>14</v>
      </c>
      <c r="O373" s="33"/>
      <c r="P373" s="49" t="s">
        <v>44</v>
      </c>
      <c r="Q373" s="38">
        <v>20</v>
      </c>
      <c r="R373" s="38">
        <f t="shared" si="69"/>
        <v>80</v>
      </c>
      <c r="S373" s="39" t="s">
        <v>35</v>
      </c>
      <c r="T373" s="40">
        <v>830</v>
      </c>
      <c r="U373" s="52">
        <f t="shared" si="59"/>
        <v>66400</v>
      </c>
      <c r="V373" s="40">
        <f t="shared" si="60"/>
        <v>13280</v>
      </c>
      <c r="W373" s="40">
        <f>U373/4/12*6</f>
        <v>8300</v>
      </c>
      <c r="X373" s="41">
        <f t="shared" si="61"/>
        <v>87980</v>
      </c>
      <c r="Y373" s="42">
        <f t="shared" si="62"/>
        <v>1328</v>
      </c>
      <c r="Z373" s="42">
        <f t="shared" si="63"/>
        <v>664</v>
      </c>
      <c r="AA373" s="42" t="s">
        <v>36</v>
      </c>
      <c r="AB373" s="145"/>
    </row>
    <row r="374" spans="1:28" s="146" customFormat="1" ht="249.95" customHeight="1" x14ac:dyDescent="0.55000000000000004">
      <c r="A374" s="31">
        <v>136</v>
      </c>
      <c r="B374" s="32" t="s">
        <v>388</v>
      </c>
      <c r="C374" s="33" t="s">
        <v>389</v>
      </c>
      <c r="D374" s="33" t="s">
        <v>314</v>
      </c>
      <c r="E374" s="33" t="s">
        <v>41</v>
      </c>
      <c r="F374" s="33" t="s">
        <v>33</v>
      </c>
      <c r="G374" s="33">
        <f>'[1]Lotto 136'!B24</f>
        <v>66.000000000000014</v>
      </c>
      <c r="H374" s="33"/>
      <c r="I374" s="33">
        <f>'[1]valutazione lotto 136'!K19</f>
        <v>20</v>
      </c>
      <c r="J374" s="35">
        <f>G374+I374</f>
        <v>86.000000000000014</v>
      </c>
      <c r="K374" s="33">
        <v>15.66</v>
      </c>
      <c r="L374" s="50">
        <f>K374*U374/100</f>
        <v>10398.24</v>
      </c>
      <c r="M374" s="50">
        <f>U374-L374</f>
        <v>56001.760000000002</v>
      </c>
      <c r="N374" s="33" t="s">
        <v>14</v>
      </c>
      <c r="O374" s="33"/>
      <c r="P374" s="49" t="s">
        <v>44</v>
      </c>
      <c r="Q374" s="38"/>
      <c r="R374" s="38"/>
      <c r="S374" s="39"/>
      <c r="T374" s="40"/>
      <c r="U374" s="52">
        <v>66400</v>
      </c>
      <c r="V374" s="40"/>
      <c r="W374" s="40"/>
      <c r="X374" s="41"/>
      <c r="Y374" s="42"/>
      <c r="Z374" s="42"/>
      <c r="AA374" s="42"/>
      <c r="AB374" s="145"/>
    </row>
    <row r="375" spans="1:28" s="146" customFormat="1" ht="249.95" customHeight="1" x14ac:dyDescent="0.55000000000000004">
      <c r="A375" s="31">
        <v>136</v>
      </c>
      <c r="B375" s="32" t="s">
        <v>388</v>
      </c>
      <c r="C375" s="33" t="s">
        <v>389</v>
      </c>
      <c r="D375" s="33" t="s">
        <v>314</v>
      </c>
      <c r="E375" s="33" t="s">
        <v>209</v>
      </c>
      <c r="F375" s="33" t="s">
        <v>33</v>
      </c>
      <c r="G375" s="33">
        <f>'[1]Lotto 136'!B25</f>
        <v>66.000000000000014</v>
      </c>
      <c r="H375" s="33"/>
      <c r="I375" s="33">
        <f>'[1]valutazione lotto 136'!K20</f>
        <v>12.400304861740794</v>
      </c>
      <c r="J375" s="35">
        <f>G375+I375</f>
        <v>78.400304861740807</v>
      </c>
      <c r="K375" s="33">
        <v>6.02</v>
      </c>
      <c r="L375" s="50">
        <f>K375*U375/100</f>
        <v>3997.28</v>
      </c>
      <c r="M375" s="50">
        <f>U375-L375</f>
        <v>62402.720000000001</v>
      </c>
      <c r="N375" s="33" t="s">
        <v>34</v>
      </c>
      <c r="O375" s="33" t="s">
        <v>15</v>
      </c>
      <c r="P375" s="37" t="s">
        <v>16</v>
      </c>
      <c r="Q375" s="38"/>
      <c r="R375" s="38"/>
      <c r="S375" s="39"/>
      <c r="T375" s="40"/>
      <c r="U375" s="40">
        <v>66400</v>
      </c>
      <c r="V375" s="40"/>
      <c r="W375" s="40"/>
      <c r="X375" s="41"/>
      <c r="Y375" s="42"/>
      <c r="Z375" s="42"/>
      <c r="AA375" s="42"/>
      <c r="AB375" s="145"/>
    </row>
    <row r="376" spans="1:28" s="146" customFormat="1" ht="249.95" customHeight="1" x14ac:dyDescent="0.55000000000000004">
      <c r="A376" s="12">
        <v>137</v>
      </c>
      <c r="B376" s="13" t="s">
        <v>390</v>
      </c>
      <c r="C376" s="14" t="s">
        <v>391</v>
      </c>
      <c r="D376" s="14" t="s">
        <v>314</v>
      </c>
      <c r="E376" s="14" t="s">
        <v>209</v>
      </c>
      <c r="F376" s="14" t="s">
        <v>33</v>
      </c>
      <c r="G376" s="14">
        <f>'[1]Lotto 137'!B15</f>
        <v>80</v>
      </c>
      <c r="H376" s="14"/>
      <c r="I376" s="14">
        <f>'[1]valutazione lotto 137'!K18</f>
        <v>20</v>
      </c>
      <c r="J376" s="17">
        <v>100</v>
      </c>
      <c r="K376" s="14">
        <v>1.18</v>
      </c>
      <c r="L376" s="16">
        <f>K376*U376/100</f>
        <v>601.79999999999995</v>
      </c>
      <c r="M376" s="16">
        <f>U376-L376</f>
        <v>50398.2</v>
      </c>
      <c r="N376" s="25" t="s">
        <v>14</v>
      </c>
      <c r="O376" s="14"/>
      <c r="P376" s="45" t="s">
        <v>44</v>
      </c>
      <c r="Q376" s="18">
        <v>15</v>
      </c>
      <c r="R376" s="18">
        <f t="shared" si="69"/>
        <v>60</v>
      </c>
      <c r="S376" s="19" t="s">
        <v>35</v>
      </c>
      <c r="T376" s="20">
        <v>850</v>
      </c>
      <c r="U376" s="46">
        <f t="shared" si="59"/>
        <v>51000</v>
      </c>
      <c r="V376" s="40">
        <f t="shared" si="60"/>
        <v>10200</v>
      </c>
      <c r="W376" s="40">
        <f>U376/4/12*6</f>
        <v>6375</v>
      </c>
      <c r="X376" s="41">
        <f t="shared" si="61"/>
        <v>67575</v>
      </c>
      <c r="Y376" s="42">
        <f t="shared" si="62"/>
        <v>1020</v>
      </c>
      <c r="Z376" s="42">
        <f t="shared" si="63"/>
        <v>510</v>
      </c>
      <c r="AA376" s="42" t="s">
        <v>36</v>
      </c>
      <c r="AB376" s="145"/>
    </row>
    <row r="377" spans="1:28" s="11" customFormat="1" ht="114.95" customHeight="1" x14ac:dyDescent="0.55000000000000004">
      <c r="A377" s="7"/>
      <c r="B377" s="8"/>
      <c r="C377" s="9" t="s">
        <v>392</v>
      </c>
      <c r="D377" s="9"/>
      <c r="E377" s="9"/>
      <c r="F377" s="9"/>
      <c r="G377" s="9"/>
      <c r="H377" s="9"/>
      <c r="I377" s="9"/>
      <c r="J377" s="9"/>
      <c r="K377" s="9"/>
      <c r="L377" s="9"/>
      <c r="M377" s="9"/>
      <c r="N377" s="9"/>
      <c r="O377" s="9"/>
      <c r="P377" s="9"/>
      <c r="Q377" s="7"/>
      <c r="R377" s="7"/>
      <c r="S377" s="7"/>
      <c r="T377" s="10"/>
      <c r="U377" s="10"/>
      <c r="V377" s="10"/>
      <c r="W377" s="10"/>
      <c r="X377" s="10"/>
      <c r="Y377" s="10"/>
      <c r="Z377" s="10"/>
      <c r="AA377" s="54"/>
    </row>
    <row r="378" spans="1:28" s="146" customFormat="1" ht="221.25" x14ac:dyDescent="0.55000000000000004">
      <c r="A378" s="31">
        <v>138</v>
      </c>
      <c r="B378" s="32" t="s">
        <v>393</v>
      </c>
      <c r="C378" s="33" t="s">
        <v>394</v>
      </c>
      <c r="D378" s="33" t="s">
        <v>314</v>
      </c>
      <c r="E378" s="33" t="s">
        <v>57</v>
      </c>
      <c r="F378" s="33" t="s">
        <v>33</v>
      </c>
      <c r="G378" s="33">
        <f>'[1]Lotto 138'!B19</f>
        <v>80</v>
      </c>
      <c r="H378" s="33"/>
      <c r="I378" s="33">
        <f>'[1]valutazione lotto 138'!K18</f>
        <v>14.142135623730951</v>
      </c>
      <c r="J378" s="35">
        <f t="shared" ref="J378:J383" si="70">G378+I378</f>
        <v>94.142135623730951</v>
      </c>
      <c r="K378" s="33">
        <v>5</v>
      </c>
      <c r="L378" s="50">
        <f t="shared" ref="L378:L383" si="71">K378*U378/100</f>
        <v>1000</v>
      </c>
      <c r="M378" s="50">
        <f t="shared" ref="M378:M383" si="72">U378-L378</f>
        <v>19000</v>
      </c>
      <c r="N378" s="43" t="s">
        <v>34</v>
      </c>
      <c r="O378" s="43" t="s">
        <v>15</v>
      </c>
      <c r="P378" s="37" t="s">
        <v>16</v>
      </c>
      <c r="Q378" s="38">
        <v>5</v>
      </c>
      <c r="R378" s="38">
        <f>Q378*4</f>
        <v>20</v>
      </c>
      <c r="S378" s="39" t="s">
        <v>35</v>
      </c>
      <c r="T378" s="40">
        <v>1000</v>
      </c>
      <c r="U378" s="40">
        <f t="shared" si="59"/>
        <v>20000</v>
      </c>
      <c r="V378" s="40">
        <f t="shared" si="60"/>
        <v>4000</v>
      </c>
      <c r="W378" s="40">
        <f>U378/4/12*6</f>
        <v>2500</v>
      </c>
      <c r="X378" s="41">
        <f t="shared" si="61"/>
        <v>26500</v>
      </c>
      <c r="Y378" s="42">
        <f t="shared" si="62"/>
        <v>400</v>
      </c>
      <c r="Z378" s="42">
        <f t="shared" si="63"/>
        <v>200</v>
      </c>
      <c r="AA378" s="42" t="s">
        <v>36</v>
      </c>
      <c r="AB378" s="145"/>
    </row>
    <row r="379" spans="1:28" s="146" customFormat="1" ht="221.25" x14ac:dyDescent="0.55000000000000004">
      <c r="A379" s="31">
        <v>138</v>
      </c>
      <c r="B379" s="32" t="s">
        <v>393</v>
      </c>
      <c r="C379" s="33" t="s">
        <v>394</v>
      </c>
      <c r="D379" s="33" t="s">
        <v>314</v>
      </c>
      <c r="E379" s="33" t="s">
        <v>45</v>
      </c>
      <c r="F379" s="33" t="s">
        <v>33</v>
      </c>
      <c r="G379" s="33">
        <f>'[1]Lotto 138'!B20</f>
        <v>66.000000000000014</v>
      </c>
      <c r="H379" s="33"/>
      <c r="I379" s="33">
        <f>'[1]valutazione lotto 138'!K19</f>
        <v>20</v>
      </c>
      <c r="J379" s="35">
        <f t="shared" si="70"/>
        <v>86.000000000000014</v>
      </c>
      <c r="K379" s="33">
        <v>10</v>
      </c>
      <c r="L379" s="50">
        <f t="shared" si="71"/>
        <v>2000</v>
      </c>
      <c r="M379" s="50">
        <f t="shared" si="72"/>
        <v>18000</v>
      </c>
      <c r="N379" s="33" t="s">
        <v>14</v>
      </c>
      <c r="O379" s="33"/>
      <c r="P379" s="49" t="s">
        <v>44</v>
      </c>
      <c r="Q379" s="38"/>
      <c r="R379" s="38"/>
      <c r="S379" s="39"/>
      <c r="T379" s="40"/>
      <c r="U379" s="52">
        <v>20000</v>
      </c>
      <c r="V379" s="40"/>
      <c r="W379" s="40"/>
      <c r="X379" s="41"/>
      <c r="Y379" s="42"/>
      <c r="Z379" s="42"/>
      <c r="AA379" s="42"/>
      <c r="AB379" s="145"/>
    </row>
    <row r="380" spans="1:28" s="146" customFormat="1" ht="265.5" x14ac:dyDescent="0.55000000000000004">
      <c r="A380" s="12">
        <v>139</v>
      </c>
      <c r="B380" s="13" t="s">
        <v>395</v>
      </c>
      <c r="C380" s="14" t="s">
        <v>396</v>
      </c>
      <c r="D380" s="14" t="s">
        <v>314</v>
      </c>
      <c r="E380" s="14" t="s">
        <v>134</v>
      </c>
      <c r="F380" s="14" t="s">
        <v>33</v>
      </c>
      <c r="G380" s="14">
        <f>'[1]Lotto 139'!B15</f>
        <v>80</v>
      </c>
      <c r="H380" s="14"/>
      <c r="I380" s="14">
        <v>20</v>
      </c>
      <c r="J380" s="17">
        <v>100</v>
      </c>
      <c r="K380" s="14">
        <v>27.5</v>
      </c>
      <c r="L380" s="16">
        <f t="shared" si="71"/>
        <v>11000</v>
      </c>
      <c r="M380" s="16">
        <f t="shared" si="72"/>
        <v>29000</v>
      </c>
      <c r="N380" s="25" t="s">
        <v>14</v>
      </c>
      <c r="O380" s="14"/>
      <c r="P380" s="45" t="s">
        <v>44</v>
      </c>
      <c r="Q380" s="18">
        <v>5</v>
      </c>
      <c r="R380" s="18">
        <f>Q380*4</f>
        <v>20</v>
      </c>
      <c r="S380" s="19" t="s">
        <v>35</v>
      </c>
      <c r="T380" s="20">
        <v>2000</v>
      </c>
      <c r="U380" s="46">
        <f t="shared" si="59"/>
        <v>40000</v>
      </c>
      <c r="V380" s="40">
        <f t="shared" si="60"/>
        <v>8000</v>
      </c>
      <c r="W380" s="40">
        <f>U380/4/12*6</f>
        <v>5000</v>
      </c>
      <c r="X380" s="41">
        <f t="shared" si="61"/>
        <v>53000</v>
      </c>
      <c r="Y380" s="42">
        <f t="shared" si="62"/>
        <v>800</v>
      </c>
      <c r="Z380" s="42">
        <f t="shared" si="63"/>
        <v>400</v>
      </c>
      <c r="AA380" s="42" t="s">
        <v>36</v>
      </c>
      <c r="AB380" s="145"/>
    </row>
    <row r="381" spans="1:28" s="146" customFormat="1" ht="249.95" customHeight="1" x14ac:dyDescent="0.55000000000000004">
      <c r="A381" s="31">
        <v>140</v>
      </c>
      <c r="B381" s="32" t="s">
        <v>397</v>
      </c>
      <c r="C381" s="33" t="s">
        <v>398</v>
      </c>
      <c r="D381" s="33" t="s">
        <v>399</v>
      </c>
      <c r="E381" s="33" t="s">
        <v>32</v>
      </c>
      <c r="F381" s="33" t="s">
        <v>33</v>
      </c>
      <c r="G381" s="33">
        <f>'[1]Lotto 140'!B23</f>
        <v>80</v>
      </c>
      <c r="H381" s="33"/>
      <c r="I381" s="33">
        <f>'[1]valutazione lotto 140'!K18</f>
        <v>14.907119849998598</v>
      </c>
      <c r="J381" s="35">
        <f t="shared" si="70"/>
        <v>94.907119849998594</v>
      </c>
      <c r="K381" s="33">
        <v>25</v>
      </c>
      <c r="L381" s="50">
        <f t="shared" si="71"/>
        <v>10000</v>
      </c>
      <c r="M381" s="50">
        <f t="shared" si="72"/>
        <v>30000</v>
      </c>
      <c r="N381" s="33" t="s">
        <v>34</v>
      </c>
      <c r="O381" s="33" t="s">
        <v>15</v>
      </c>
      <c r="P381" s="37" t="s">
        <v>16</v>
      </c>
      <c r="Q381" s="38">
        <v>5</v>
      </c>
      <c r="R381" s="38">
        <f>Q381*4</f>
        <v>20</v>
      </c>
      <c r="S381" s="39" t="s">
        <v>35</v>
      </c>
      <c r="T381" s="40">
        <v>2000</v>
      </c>
      <c r="U381" s="40">
        <f t="shared" si="59"/>
        <v>40000</v>
      </c>
      <c r="V381" s="40">
        <f t="shared" si="60"/>
        <v>8000</v>
      </c>
      <c r="W381" s="40">
        <f>U381/4/12*6</f>
        <v>5000</v>
      </c>
      <c r="X381" s="41">
        <f t="shared" si="61"/>
        <v>53000</v>
      </c>
      <c r="Y381" s="42">
        <f t="shared" si="62"/>
        <v>800</v>
      </c>
      <c r="Z381" s="42">
        <f t="shared" si="63"/>
        <v>400</v>
      </c>
      <c r="AA381" s="42" t="s">
        <v>36</v>
      </c>
      <c r="AB381" s="145"/>
    </row>
    <row r="382" spans="1:28" s="11" customFormat="1" ht="249.95" customHeight="1" x14ac:dyDescent="0.55000000000000004">
      <c r="A382" s="31">
        <v>140</v>
      </c>
      <c r="B382" s="32" t="s">
        <v>397</v>
      </c>
      <c r="C382" s="33" t="s">
        <v>398</v>
      </c>
      <c r="D382" s="33" t="s">
        <v>399</v>
      </c>
      <c r="E382" s="33" t="s">
        <v>125</v>
      </c>
      <c r="F382" s="33" t="s">
        <v>33</v>
      </c>
      <c r="G382" s="33">
        <f>'[1]Lotto 140'!B24</f>
        <v>80</v>
      </c>
      <c r="H382" s="33"/>
      <c r="I382" s="33">
        <f>'[1]valutazione lotto 140'!K19</f>
        <v>19.436506316151</v>
      </c>
      <c r="J382" s="35">
        <f t="shared" si="70"/>
        <v>99.436506316150997</v>
      </c>
      <c r="K382" s="33">
        <v>42.5</v>
      </c>
      <c r="L382" s="50">
        <f t="shared" si="71"/>
        <v>17000</v>
      </c>
      <c r="M382" s="50">
        <f t="shared" si="72"/>
        <v>23000</v>
      </c>
      <c r="N382" s="33" t="s">
        <v>14</v>
      </c>
      <c r="O382" s="33"/>
      <c r="P382" s="49" t="s">
        <v>44</v>
      </c>
      <c r="Q382" s="38"/>
      <c r="R382" s="38"/>
      <c r="S382" s="39"/>
      <c r="T382" s="40"/>
      <c r="U382" s="52">
        <v>40000</v>
      </c>
      <c r="V382" s="40"/>
      <c r="W382" s="40"/>
      <c r="X382" s="41"/>
      <c r="Y382" s="42"/>
      <c r="Z382" s="42"/>
      <c r="AA382" s="42"/>
    </row>
    <row r="383" spans="1:28" s="11" customFormat="1" ht="249.95" customHeight="1" x14ac:dyDescent="0.55000000000000004">
      <c r="A383" s="31">
        <v>140</v>
      </c>
      <c r="B383" s="32" t="s">
        <v>397</v>
      </c>
      <c r="C383" s="33" t="s">
        <v>398</v>
      </c>
      <c r="D383" s="33" t="s">
        <v>399</v>
      </c>
      <c r="E383" s="33" t="s">
        <v>134</v>
      </c>
      <c r="F383" s="33" t="s">
        <v>33</v>
      </c>
      <c r="G383" s="33">
        <f>'[1]Lotto 140'!B25</f>
        <v>80</v>
      </c>
      <c r="H383" s="33"/>
      <c r="I383" s="33">
        <f>'[1]valutazione lotto 140'!K20</f>
        <v>20</v>
      </c>
      <c r="J383" s="35">
        <f t="shared" si="70"/>
        <v>100</v>
      </c>
      <c r="K383" s="33">
        <v>45</v>
      </c>
      <c r="L383" s="50">
        <f t="shared" si="71"/>
        <v>18000</v>
      </c>
      <c r="M383" s="50">
        <f t="shared" si="72"/>
        <v>22000</v>
      </c>
      <c r="N383" s="43" t="s">
        <v>14</v>
      </c>
      <c r="O383" s="33"/>
      <c r="P383" s="49" t="s">
        <v>44</v>
      </c>
      <c r="Q383" s="38"/>
      <c r="R383" s="38"/>
      <c r="S383" s="39"/>
      <c r="T383" s="40"/>
      <c r="U383" s="52">
        <v>40000</v>
      </c>
      <c r="V383" s="40"/>
      <c r="W383" s="40"/>
      <c r="X383" s="41"/>
      <c r="Y383" s="42"/>
      <c r="Z383" s="42"/>
      <c r="AA383" s="42"/>
    </row>
    <row r="384" spans="1:28" s="147" customFormat="1" ht="249.95" customHeight="1" x14ac:dyDescent="0.55000000000000004">
      <c r="A384" s="60">
        <v>141</v>
      </c>
      <c r="B384" s="61" t="s">
        <v>400</v>
      </c>
      <c r="C384" s="62" t="s">
        <v>401</v>
      </c>
      <c r="D384" s="62"/>
      <c r="E384" s="64" t="s">
        <v>94</v>
      </c>
      <c r="F384" s="62"/>
      <c r="G384" s="62"/>
      <c r="H384" s="62"/>
      <c r="I384" s="62"/>
      <c r="J384" s="65"/>
      <c r="K384" s="62"/>
      <c r="L384" s="62"/>
      <c r="M384" s="62"/>
      <c r="N384" s="62"/>
      <c r="O384" s="62"/>
      <c r="P384" s="65"/>
      <c r="Q384" s="66">
        <v>8</v>
      </c>
      <c r="R384" s="66">
        <f>Q384*4</f>
        <v>32</v>
      </c>
      <c r="S384" s="67" t="s">
        <v>35</v>
      </c>
      <c r="T384" s="68">
        <v>600</v>
      </c>
      <c r="U384" s="68">
        <f t="shared" si="59"/>
        <v>19200</v>
      </c>
      <c r="V384" s="68">
        <f t="shared" si="60"/>
        <v>3840</v>
      </c>
      <c r="W384" s="68">
        <f>U384/4/12*6</f>
        <v>2400</v>
      </c>
      <c r="X384" s="69">
        <f t="shared" si="61"/>
        <v>25440</v>
      </c>
      <c r="Y384" s="69">
        <f t="shared" si="62"/>
        <v>384</v>
      </c>
      <c r="Z384" s="69">
        <f t="shared" si="63"/>
        <v>192</v>
      </c>
      <c r="AA384" s="69" t="s">
        <v>36</v>
      </c>
    </row>
    <row r="385" spans="1:28" s="11" customFormat="1" ht="114.95" customHeight="1" x14ac:dyDescent="0.55000000000000004">
      <c r="A385" s="7"/>
      <c r="B385" s="8"/>
      <c r="C385" s="9" t="s">
        <v>402</v>
      </c>
      <c r="D385" s="9"/>
      <c r="E385" s="9"/>
      <c r="F385" s="9"/>
      <c r="G385" s="9"/>
      <c r="H385" s="9"/>
      <c r="I385" s="9"/>
      <c r="J385" s="9"/>
      <c r="K385" s="9"/>
      <c r="L385" s="9"/>
      <c r="M385" s="9"/>
      <c r="N385" s="9"/>
      <c r="O385" s="9"/>
      <c r="P385" s="9"/>
      <c r="Q385" s="7"/>
      <c r="R385" s="7"/>
      <c r="S385" s="7"/>
      <c r="T385" s="10"/>
      <c r="U385" s="10"/>
      <c r="V385" s="10"/>
      <c r="W385" s="10"/>
      <c r="X385" s="10"/>
      <c r="Y385" s="10"/>
      <c r="Z385" s="10"/>
      <c r="AA385" s="54"/>
    </row>
    <row r="386" spans="1:28" s="146" customFormat="1" ht="369.75" customHeight="1" x14ac:dyDescent="0.55000000000000004">
      <c r="A386" s="31">
        <v>142</v>
      </c>
      <c r="B386" s="32" t="s">
        <v>403</v>
      </c>
      <c r="C386" s="33" t="s">
        <v>404</v>
      </c>
      <c r="D386" s="33" t="s">
        <v>399</v>
      </c>
      <c r="E386" s="33" t="s">
        <v>105</v>
      </c>
      <c r="F386" s="33" t="s">
        <v>33</v>
      </c>
      <c r="G386" s="33">
        <f>'[1]Lotto 142'!B15</f>
        <v>80</v>
      </c>
      <c r="H386" s="33"/>
      <c r="I386" s="33">
        <f>'[1]valutazione lotto 142'!K18</f>
        <v>20</v>
      </c>
      <c r="J386" s="35">
        <v>100</v>
      </c>
      <c r="K386" s="33">
        <v>17.78</v>
      </c>
      <c r="L386" s="50">
        <f>K386*U386/100</f>
        <v>3200.4</v>
      </c>
      <c r="M386" s="50">
        <f>U386-L386</f>
        <v>14799.6</v>
      </c>
      <c r="N386" s="43" t="s">
        <v>14</v>
      </c>
      <c r="O386" s="33"/>
      <c r="P386" s="49" t="s">
        <v>44</v>
      </c>
      <c r="Q386" s="38">
        <v>5</v>
      </c>
      <c r="R386" s="38">
        <f>Q386*4</f>
        <v>20</v>
      </c>
      <c r="S386" s="39" t="s">
        <v>35</v>
      </c>
      <c r="T386" s="40">
        <v>900</v>
      </c>
      <c r="U386" s="52">
        <f t="shared" si="59"/>
        <v>18000</v>
      </c>
      <c r="V386" s="40">
        <f t="shared" si="60"/>
        <v>3600</v>
      </c>
      <c r="W386" s="40">
        <f>U386/4/12*6</f>
        <v>2250</v>
      </c>
      <c r="X386" s="41">
        <f t="shared" si="61"/>
        <v>23850</v>
      </c>
      <c r="Y386" s="42">
        <f t="shared" si="62"/>
        <v>360</v>
      </c>
      <c r="Z386" s="42">
        <f t="shared" si="63"/>
        <v>180</v>
      </c>
      <c r="AA386" s="42" t="s">
        <v>36</v>
      </c>
      <c r="AB386" s="145"/>
    </row>
    <row r="387" spans="1:28" s="146" customFormat="1" ht="249.95" customHeight="1" x14ac:dyDescent="0.55000000000000004">
      <c r="A387" s="12">
        <v>143</v>
      </c>
      <c r="B387" s="13" t="s">
        <v>405</v>
      </c>
      <c r="C387" s="14" t="s">
        <v>406</v>
      </c>
      <c r="D387" s="14" t="s">
        <v>399</v>
      </c>
      <c r="E387" s="14" t="s">
        <v>45</v>
      </c>
      <c r="F387" s="14" t="s">
        <v>71</v>
      </c>
      <c r="G387" s="14" t="s">
        <v>60</v>
      </c>
      <c r="H387" s="14" t="s">
        <v>407</v>
      </c>
      <c r="I387" s="14" t="s">
        <v>60</v>
      </c>
      <c r="J387" s="14" t="s">
        <v>60</v>
      </c>
      <c r="K387" s="14" t="s">
        <v>60</v>
      </c>
      <c r="L387" s="14" t="s">
        <v>60</v>
      </c>
      <c r="M387" s="14" t="s">
        <v>60</v>
      </c>
      <c r="N387" s="14" t="s">
        <v>60</v>
      </c>
      <c r="O387" s="14"/>
      <c r="P387" s="17"/>
      <c r="Q387" s="18">
        <v>2</v>
      </c>
      <c r="R387" s="18">
        <f>Q387*4</f>
        <v>8</v>
      </c>
      <c r="S387" s="19" t="s">
        <v>35</v>
      </c>
      <c r="T387" s="20">
        <v>900</v>
      </c>
      <c r="U387" s="20">
        <f t="shared" si="59"/>
        <v>7200</v>
      </c>
      <c r="V387" s="40">
        <f t="shared" si="60"/>
        <v>1440</v>
      </c>
      <c r="W387" s="40">
        <f>U387/4/12*6</f>
        <v>900</v>
      </c>
      <c r="X387" s="41">
        <f t="shared" si="61"/>
        <v>9540</v>
      </c>
      <c r="Y387" s="42">
        <f t="shared" si="62"/>
        <v>144</v>
      </c>
      <c r="Z387" s="42">
        <f t="shared" si="63"/>
        <v>72</v>
      </c>
      <c r="AA387" s="42" t="s">
        <v>36</v>
      </c>
      <c r="AB387" s="145"/>
    </row>
    <row r="388" spans="1:28" s="146" customFormat="1" ht="249.95" customHeight="1" x14ac:dyDescent="0.55000000000000004">
      <c r="A388" s="12">
        <v>143</v>
      </c>
      <c r="B388" s="13" t="s">
        <v>405</v>
      </c>
      <c r="C388" s="14" t="s">
        <v>406</v>
      </c>
      <c r="D388" s="14" t="s">
        <v>399</v>
      </c>
      <c r="E388" s="14" t="s">
        <v>70</v>
      </c>
      <c r="F388" s="14" t="s">
        <v>33</v>
      </c>
      <c r="G388" s="14">
        <f>'[1]Lotto 143'!B20</f>
        <v>80</v>
      </c>
      <c r="H388" s="14"/>
      <c r="I388" s="14">
        <f>'[1]valutazione lotto 143'!K19</f>
        <v>20</v>
      </c>
      <c r="J388" s="17">
        <v>100</v>
      </c>
      <c r="K388" s="14">
        <v>5.56</v>
      </c>
      <c r="L388" s="16">
        <f>K388*U388/100</f>
        <v>400.32</v>
      </c>
      <c r="M388" s="16">
        <f>U388-L388</f>
        <v>6799.68</v>
      </c>
      <c r="N388" s="25" t="s">
        <v>14</v>
      </c>
      <c r="O388" s="14"/>
      <c r="P388" s="45" t="s">
        <v>44</v>
      </c>
      <c r="Q388" s="18"/>
      <c r="R388" s="18"/>
      <c r="S388" s="19"/>
      <c r="T388" s="20"/>
      <c r="U388" s="46">
        <v>7200</v>
      </c>
      <c r="V388" s="40"/>
      <c r="W388" s="40"/>
      <c r="X388" s="41"/>
      <c r="Y388" s="42"/>
      <c r="Z388" s="42"/>
      <c r="AA388" s="42"/>
      <c r="AB388" s="145"/>
    </row>
    <row r="389" spans="1:28" s="146" customFormat="1" ht="249.95" customHeight="1" x14ac:dyDescent="0.55000000000000004">
      <c r="A389" s="31">
        <v>144</v>
      </c>
      <c r="B389" s="32" t="s">
        <v>408</v>
      </c>
      <c r="C389" s="33" t="s">
        <v>409</v>
      </c>
      <c r="D389" s="33" t="s">
        <v>399</v>
      </c>
      <c r="E389" s="33" t="s">
        <v>45</v>
      </c>
      <c r="F389" s="33" t="s">
        <v>33</v>
      </c>
      <c r="G389" s="33">
        <f>'[1]Lotto 144'!B15</f>
        <v>80</v>
      </c>
      <c r="H389" s="33"/>
      <c r="I389" s="33">
        <f>'[1]valutazione lotto 144'!K18</f>
        <v>20</v>
      </c>
      <c r="J389" s="35">
        <v>100</v>
      </c>
      <c r="K389" s="33">
        <v>5.56</v>
      </c>
      <c r="L389" s="50">
        <f>K389*U389/100</f>
        <v>1000.8</v>
      </c>
      <c r="M389" s="50">
        <f>U389-L389</f>
        <v>16999.2</v>
      </c>
      <c r="N389" s="43" t="s">
        <v>14</v>
      </c>
      <c r="O389" s="33"/>
      <c r="P389" s="49" t="s">
        <v>44</v>
      </c>
      <c r="Q389" s="38">
        <v>5</v>
      </c>
      <c r="R389" s="38">
        <f>Q389*4</f>
        <v>20</v>
      </c>
      <c r="S389" s="39" t="s">
        <v>35</v>
      </c>
      <c r="T389" s="40">
        <v>900</v>
      </c>
      <c r="U389" s="52">
        <f t="shared" si="59"/>
        <v>18000</v>
      </c>
      <c r="V389" s="40">
        <f t="shared" si="60"/>
        <v>3600</v>
      </c>
      <c r="W389" s="40">
        <f>U389/4/12*6</f>
        <v>2250</v>
      </c>
      <c r="X389" s="41">
        <f t="shared" si="61"/>
        <v>23850</v>
      </c>
      <c r="Y389" s="42">
        <f t="shared" si="62"/>
        <v>360</v>
      </c>
      <c r="Z389" s="42">
        <f t="shared" si="63"/>
        <v>180</v>
      </c>
      <c r="AA389" s="42" t="s">
        <v>36</v>
      </c>
      <c r="AB389" s="145"/>
    </row>
    <row r="390" spans="1:28" s="146" customFormat="1" ht="347.25" customHeight="1" x14ac:dyDescent="0.55000000000000004">
      <c r="A390" s="12">
        <v>145</v>
      </c>
      <c r="B390" s="13" t="s">
        <v>410</v>
      </c>
      <c r="C390" s="14" t="s">
        <v>411</v>
      </c>
      <c r="D390" s="14" t="s">
        <v>399</v>
      </c>
      <c r="E390" s="14" t="s">
        <v>66</v>
      </c>
      <c r="F390" s="14" t="s">
        <v>33</v>
      </c>
      <c r="G390" s="14">
        <f>'[1]Lotto 145'!B15</f>
        <v>80</v>
      </c>
      <c r="H390" s="14"/>
      <c r="I390" s="14">
        <f>'[1]valutazione lotto 145'!K18</f>
        <v>20</v>
      </c>
      <c r="J390" s="17">
        <v>100</v>
      </c>
      <c r="K390" s="14">
        <v>5.56</v>
      </c>
      <c r="L390" s="16">
        <f>K390*U390/100</f>
        <v>2001.6</v>
      </c>
      <c r="M390" s="16">
        <f>U390-L390</f>
        <v>33998.400000000001</v>
      </c>
      <c r="N390" s="25" t="s">
        <v>14</v>
      </c>
      <c r="O390" s="14"/>
      <c r="P390" s="45" t="s">
        <v>44</v>
      </c>
      <c r="Q390" s="18">
        <v>5</v>
      </c>
      <c r="R390" s="18">
        <f>Q390*4</f>
        <v>20</v>
      </c>
      <c r="S390" s="19" t="s">
        <v>35</v>
      </c>
      <c r="T390" s="20">
        <v>1800</v>
      </c>
      <c r="U390" s="46">
        <f t="shared" si="59"/>
        <v>36000</v>
      </c>
      <c r="V390" s="40">
        <f t="shared" si="60"/>
        <v>7200</v>
      </c>
      <c r="W390" s="40">
        <f>U390/4/12*6</f>
        <v>4500</v>
      </c>
      <c r="X390" s="41">
        <f t="shared" si="61"/>
        <v>47700</v>
      </c>
      <c r="Y390" s="42">
        <f t="shared" si="62"/>
        <v>720</v>
      </c>
      <c r="Z390" s="42">
        <f t="shared" si="63"/>
        <v>360</v>
      </c>
      <c r="AA390" s="42" t="s">
        <v>36</v>
      </c>
      <c r="AB390" s="145"/>
    </row>
    <row r="391" spans="1:28" s="146" customFormat="1" ht="249.95" customHeight="1" x14ac:dyDescent="0.55000000000000004">
      <c r="A391" s="31">
        <v>146</v>
      </c>
      <c r="B391" s="32" t="s">
        <v>412</v>
      </c>
      <c r="C391" s="33" t="s">
        <v>413</v>
      </c>
      <c r="D391" s="33" t="s">
        <v>399</v>
      </c>
      <c r="E391" s="33" t="s">
        <v>173</v>
      </c>
      <c r="F391" s="33" t="s">
        <v>71</v>
      </c>
      <c r="G391" s="33" t="s">
        <v>60</v>
      </c>
      <c r="H391" s="33" t="s">
        <v>414</v>
      </c>
      <c r="I391" s="33" t="s">
        <v>60</v>
      </c>
      <c r="J391" s="33" t="s">
        <v>60</v>
      </c>
      <c r="K391" s="33" t="s">
        <v>60</v>
      </c>
      <c r="L391" s="33" t="s">
        <v>60</v>
      </c>
      <c r="M391" s="33" t="s">
        <v>60</v>
      </c>
      <c r="N391" s="33" t="s">
        <v>60</v>
      </c>
      <c r="O391" s="33"/>
      <c r="P391" s="37"/>
      <c r="Q391" s="38">
        <v>5</v>
      </c>
      <c r="R391" s="38">
        <f>Q391*4</f>
        <v>20</v>
      </c>
      <c r="S391" s="39" t="s">
        <v>35</v>
      </c>
      <c r="T391" s="40">
        <v>1400</v>
      </c>
      <c r="U391" s="40">
        <f>R391*T391</f>
        <v>28000</v>
      </c>
      <c r="V391" s="40">
        <f t="shared" si="60"/>
        <v>5600</v>
      </c>
      <c r="W391" s="40">
        <f>U391/4/12*6</f>
        <v>3500</v>
      </c>
      <c r="X391" s="41">
        <f>U391+V391+W391</f>
        <v>37100</v>
      </c>
      <c r="Y391" s="42">
        <f>U391*0.02</f>
        <v>560</v>
      </c>
      <c r="Z391" s="42">
        <f>U391*0.01</f>
        <v>280</v>
      </c>
      <c r="AA391" s="42" t="s">
        <v>36</v>
      </c>
      <c r="AB391" s="145"/>
    </row>
    <row r="392" spans="1:28" s="11" customFormat="1" ht="114.95" customHeight="1" x14ac:dyDescent="0.55000000000000004">
      <c r="A392" s="7"/>
      <c r="B392" s="8"/>
      <c r="C392" s="9" t="s">
        <v>415</v>
      </c>
      <c r="D392" s="9"/>
      <c r="E392" s="9"/>
      <c r="F392" s="9"/>
      <c r="G392" s="9"/>
      <c r="H392" s="9"/>
      <c r="I392" s="9"/>
      <c r="J392" s="9"/>
      <c r="K392" s="9"/>
      <c r="L392" s="9"/>
      <c r="M392" s="9"/>
      <c r="N392" s="9"/>
      <c r="O392" s="9"/>
      <c r="P392" s="9"/>
      <c r="Q392" s="7"/>
      <c r="R392" s="7"/>
      <c r="S392" s="7"/>
      <c r="T392" s="10"/>
      <c r="U392" s="10"/>
      <c r="V392" s="10"/>
      <c r="W392" s="10"/>
      <c r="X392" s="10"/>
      <c r="Y392" s="10"/>
      <c r="Z392" s="10"/>
      <c r="AA392" s="54"/>
    </row>
    <row r="393" spans="1:28" s="146" customFormat="1" ht="249.95" customHeight="1" x14ac:dyDescent="0.55000000000000004">
      <c r="A393" s="31">
        <v>147</v>
      </c>
      <c r="B393" s="32" t="s">
        <v>416</v>
      </c>
      <c r="C393" s="33" t="s">
        <v>417</v>
      </c>
      <c r="D393" s="33" t="s">
        <v>399</v>
      </c>
      <c r="E393" s="33" t="s">
        <v>57</v>
      </c>
      <c r="F393" s="33" t="s">
        <v>33</v>
      </c>
      <c r="G393" s="33">
        <f>'[1]Lotto 147'!C28</f>
        <v>80</v>
      </c>
      <c r="H393" s="33"/>
      <c r="I393" s="33">
        <f>'[1]valutazione lotto 147'!K18</f>
        <v>16.329931618554522</v>
      </c>
      <c r="J393" s="35">
        <f>G393+I393</f>
        <v>96.329931618554525</v>
      </c>
      <c r="K393" s="33">
        <v>30</v>
      </c>
      <c r="L393" s="50">
        <f>K393*U393/100</f>
        <v>2400</v>
      </c>
      <c r="M393" s="50">
        <f>U393-L393</f>
        <v>5600</v>
      </c>
      <c r="N393" s="33" t="s">
        <v>14</v>
      </c>
      <c r="O393" s="33"/>
      <c r="P393" s="49" t="s">
        <v>44</v>
      </c>
      <c r="Q393" s="38">
        <v>5</v>
      </c>
      <c r="R393" s="38">
        <f>Q393*4</f>
        <v>20</v>
      </c>
      <c r="S393" s="39" t="s">
        <v>35</v>
      </c>
      <c r="T393" s="40">
        <v>400</v>
      </c>
      <c r="U393" s="52">
        <f>R393*T393</f>
        <v>8000</v>
      </c>
      <c r="V393" s="40">
        <f t="shared" si="60"/>
        <v>1600</v>
      </c>
      <c r="W393" s="40">
        <f>U393/4/12*6</f>
        <v>1000</v>
      </c>
      <c r="X393" s="41">
        <f>U393+V393+W393</f>
        <v>10600</v>
      </c>
      <c r="Y393" s="42">
        <f>U393*0.02</f>
        <v>160</v>
      </c>
      <c r="Z393" s="42">
        <f>U393*0.01</f>
        <v>80</v>
      </c>
      <c r="AA393" s="42" t="s">
        <v>36</v>
      </c>
      <c r="AB393" s="145"/>
    </row>
    <row r="394" spans="1:28" s="146" customFormat="1" ht="249.95" customHeight="1" x14ac:dyDescent="0.55000000000000004">
      <c r="A394" s="31">
        <v>147</v>
      </c>
      <c r="B394" s="32" t="s">
        <v>416</v>
      </c>
      <c r="C394" s="33" t="s">
        <v>417</v>
      </c>
      <c r="D394" s="33" t="s">
        <v>399</v>
      </c>
      <c r="E394" s="33" t="s">
        <v>105</v>
      </c>
      <c r="F394" s="33" t="s">
        <v>33</v>
      </c>
      <c r="G394" s="33">
        <f>'[1]Lotto 147'!C29</f>
        <v>80</v>
      </c>
      <c r="H394" s="33"/>
      <c r="I394" s="33">
        <f>'[1]valutazione lotto 147'!K19</f>
        <v>15.634719199411434</v>
      </c>
      <c r="J394" s="35">
        <f t="shared" ref="J394:J399" si="73">G394+I394</f>
        <v>95.634719199411435</v>
      </c>
      <c r="K394" s="33">
        <v>27.5</v>
      </c>
      <c r="L394" s="50">
        <f>K394*U394/100</f>
        <v>2200</v>
      </c>
      <c r="M394" s="50">
        <f>U394-L394</f>
        <v>5800</v>
      </c>
      <c r="N394" s="33" t="s">
        <v>34</v>
      </c>
      <c r="O394" s="33" t="s">
        <v>15</v>
      </c>
      <c r="P394" s="37" t="s">
        <v>16</v>
      </c>
      <c r="Q394" s="38"/>
      <c r="R394" s="38"/>
      <c r="S394" s="39"/>
      <c r="T394" s="40"/>
      <c r="U394" s="40">
        <v>8000</v>
      </c>
      <c r="V394" s="40"/>
      <c r="W394" s="40"/>
      <c r="X394" s="41"/>
      <c r="Y394" s="42"/>
      <c r="Z394" s="42"/>
      <c r="AA394" s="42"/>
      <c r="AB394" s="145"/>
    </row>
    <row r="395" spans="1:28" s="146" customFormat="1" ht="249.95" customHeight="1" x14ac:dyDescent="0.55000000000000004">
      <c r="A395" s="31">
        <v>147</v>
      </c>
      <c r="B395" s="32" t="s">
        <v>416</v>
      </c>
      <c r="C395" s="33" t="s">
        <v>417</v>
      </c>
      <c r="D395" s="33" t="s">
        <v>399</v>
      </c>
      <c r="E395" s="33" t="s">
        <v>41</v>
      </c>
      <c r="F395" s="33" t="s">
        <v>33</v>
      </c>
      <c r="G395" s="33">
        <f>'[1]Lotto 147'!C30</f>
        <v>80</v>
      </c>
      <c r="H395" s="33"/>
      <c r="I395" s="33">
        <f>'[1]valutazione lotto 147'!K20</f>
        <v>12.560962454277849</v>
      </c>
      <c r="J395" s="35">
        <f t="shared" si="73"/>
        <v>92.560962454277842</v>
      </c>
      <c r="K395" s="33">
        <v>17.75</v>
      </c>
      <c r="L395" s="50">
        <f>K395*U395/100</f>
        <v>1420</v>
      </c>
      <c r="M395" s="50">
        <f>U395-L395</f>
        <v>6580</v>
      </c>
      <c r="N395" s="33" t="s">
        <v>34</v>
      </c>
      <c r="O395" s="33" t="s">
        <v>15</v>
      </c>
      <c r="P395" s="37" t="s">
        <v>16</v>
      </c>
      <c r="Q395" s="38"/>
      <c r="R395" s="38"/>
      <c r="S395" s="39"/>
      <c r="T395" s="40"/>
      <c r="U395" s="40">
        <v>8000</v>
      </c>
      <c r="V395" s="40"/>
      <c r="W395" s="40"/>
      <c r="X395" s="41"/>
      <c r="Y395" s="42"/>
      <c r="Z395" s="42"/>
      <c r="AA395" s="42"/>
      <c r="AB395" s="145"/>
    </row>
    <row r="396" spans="1:28" s="146" customFormat="1" ht="249.95" customHeight="1" x14ac:dyDescent="0.55000000000000004">
      <c r="A396" s="31">
        <v>147</v>
      </c>
      <c r="B396" s="32" t="s">
        <v>416</v>
      </c>
      <c r="C396" s="33" t="s">
        <v>417</v>
      </c>
      <c r="D396" s="33" t="s">
        <v>399</v>
      </c>
      <c r="E396" s="33" t="s">
        <v>37</v>
      </c>
      <c r="F396" s="33" t="s">
        <v>33</v>
      </c>
      <c r="G396" s="33">
        <f>'[1]Lotto 147'!C31</f>
        <v>80</v>
      </c>
      <c r="H396" s="33"/>
      <c r="I396" s="33">
        <f>'[1]valutazione lotto 147'!K21</f>
        <v>20</v>
      </c>
      <c r="J396" s="35">
        <f t="shared" si="73"/>
        <v>100</v>
      </c>
      <c r="K396" s="33">
        <v>45</v>
      </c>
      <c r="L396" s="50">
        <f>K396*U396/100</f>
        <v>3600</v>
      </c>
      <c r="M396" s="50">
        <f>U396-L396</f>
        <v>4400</v>
      </c>
      <c r="N396" s="43" t="s">
        <v>14</v>
      </c>
      <c r="O396" s="33"/>
      <c r="P396" s="49" t="s">
        <v>44</v>
      </c>
      <c r="Q396" s="38"/>
      <c r="R396" s="38"/>
      <c r="S396" s="39"/>
      <c r="T396" s="40"/>
      <c r="U396" s="52">
        <v>8000</v>
      </c>
      <c r="V396" s="40"/>
      <c r="W396" s="40"/>
      <c r="X396" s="41"/>
      <c r="Y396" s="42"/>
      <c r="Z396" s="42"/>
      <c r="AA396" s="42"/>
      <c r="AB396" s="145"/>
    </row>
    <row r="397" spans="1:28" s="146" customFormat="1" ht="369.95" customHeight="1" x14ac:dyDescent="0.55000000000000004">
      <c r="A397" s="12">
        <v>148</v>
      </c>
      <c r="B397" s="13" t="s">
        <v>418</v>
      </c>
      <c r="C397" s="14" t="s">
        <v>419</v>
      </c>
      <c r="D397" s="14" t="s">
        <v>399</v>
      </c>
      <c r="E397" s="14" t="s">
        <v>105</v>
      </c>
      <c r="F397" s="14" t="s">
        <v>71</v>
      </c>
      <c r="G397" s="14" t="s">
        <v>60</v>
      </c>
      <c r="H397" s="14" t="s">
        <v>420</v>
      </c>
      <c r="I397" s="14" t="s">
        <v>60</v>
      </c>
      <c r="J397" s="14" t="s">
        <v>60</v>
      </c>
      <c r="K397" s="14" t="s">
        <v>60</v>
      </c>
      <c r="L397" s="14" t="s">
        <v>60</v>
      </c>
      <c r="M397" s="14" t="s">
        <v>60</v>
      </c>
      <c r="N397" s="14" t="s">
        <v>60</v>
      </c>
      <c r="O397" s="14"/>
      <c r="P397" s="17"/>
      <c r="Q397" s="18">
        <v>5</v>
      </c>
      <c r="R397" s="18">
        <f>Q397*4</f>
        <v>20</v>
      </c>
      <c r="S397" s="19" t="s">
        <v>35</v>
      </c>
      <c r="T397" s="20">
        <v>3500</v>
      </c>
      <c r="U397" s="20">
        <f>R397*T397</f>
        <v>70000</v>
      </c>
      <c r="V397" s="40">
        <f>U397*0.2</f>
        <v>14000</v>
      </c>
      <c r="W397" s="40">
        <f>U397/4/12*6</f>
        <v>8750</v>
      </c>
      <c r="X397" s="41">
        <f>U397+V397+W397</f>
        <v>92750</v>
      </c>
      <c r="Y397" s="42">
        <f>U397*0.02</f>
        <v>1400</v>
      </c>
      <c r="Z397" s="42">
        <f>U397*0.01</f>
        <v>700</v>
      </c>
      <c r="AA397" s="42" t="s">
        <v>36</v>
      </c>
      <c r="AB397" s="145"/>
    </row>
    <row r="398" spans="1:28" s="11" customFormat="1" ht="369.95" customHeight="1" x14ac:dyDescent="0.55000000000000004">
      <c r="A398" s="12">
        <v>148</v>
      </c>
      <c r="B398" s="13" t="s">
        <v>418</v>
      </c>
      <c r="C398" s="14" t="s">
        <v>419</v>
      </c>
      <c r="D398" s="14" t="s">
        <v>399</v>
      </c>
      <c r="E398" s="14" t="s">
        <v>41</v>
      </c>
      <c r="F398" s="14" t="s">
        <v>33</v>
      </c>
      <c r="G398" s="14">
        <f>'[1]Lotto 148'!B24</f>
        <v>80</v>
      </c>
      <c r="H398" s="14"/>
      <c r="I398" s="14">
        <f>'[1]valutazione lotto 148'!K19</f>
        <v>19.755123763866795</v>
      </c>
      <c r="J398" s="17">
        <f t="shared" si="73"/>
        <v>99.755123763866791</v>
      </c>
      <c r="K398" s="14">
        <v>90.6</v>
      </c>
      <c r="L398" s="16">
        <f>K398*U398/100</f>
        <v>63420</v>
      </c>
      <c r="M398" s="16">
        <f>U398-L398</f>
        <v>6580</v>
      </c>
      <c r="N398" s="14" t="s">
        <v>14</v>
      </c>
      <c r="O398" s="14"/>
      <c r="P398" s="45" t="s">
        <v>44</v>
      </c>
      <c r="Q398" s="18"/>
      <c r="R398" s="18"/>
      <c r="S398" s="19"/>
      <c r="T398" s="20"/>
      <c r="U398" s="46">
        <v>70000</v>
      </c>
      <c r="V398" s="148"/>
      <c r="W398" s="148"/>
      <c r="X398" s="149"/>
      <c r="Y398" s="150"/>
      <c r="Z398" s="150"/>
      <c r="AA398" s="151"/>
    </row>
    <row r="399" spans="1:28" s="11" customFormat="1" ht="369.95" customHeight="1" x14ac:dyDescent="0.55000000000000004">
      <c r="A399" s="12">
        <v>148</v>
      </c>
      <c r="B399" s="13" t="s">
        <v>418</v>
      </c>
      <c r="C399" s="14" t="s">
        <v>419</v>
      </c>
      <c r="D399" s="14" t="s">
        <v>399</v>
      </c>
      <c r="E399" s="14" t="s">
        <v>38</v>
      </c>
      <c r="F399" s="14" t="s">
        <v>33</v>
      </c>
      <c r="G399" s="14">
        <f>'[1]Lotto 148'!B25</f>
        <v>80</v>
      </c>
      <c r="H399" s="14"/>
      <c r="I399" s="14">
        <f>'[1]valutazione lotto 148'!K20</f>
        <v>20</v>
      </c>
      <c r="J399" s="17">
        <f t="shared" si="73"/>
        <v>100</v>
      </c>
      <c r="K399" s="14">
        <v>92.86</v>
      </c>
      <c r="L399" s="16">
        <f>K399*U399/100</f>
        <v>65002</v>
      </c>
      <c r="M399" s="16">
        <f>U399-L399</f>
        <v>4998</v>
      </c>
      <c r="N399" s="25" t="s">
        <v>14</v>
      </c>
      <c r="O399" s="14"/>
      <c r="P399" s="45" t="s">
        <v>44</v>
      </c>
      <c r="Q399" s="18"/>
      <c r="R399" s="18"/>
      <c r="S399" s="19"/>
      <c r="T399" s="20"/>
      <c r="U399" s="46">
        <v>70000</v>
      </c>
      <c r="V399" s="148"/>
      <c r="W399" s="148"/>
      <c r="X399" s="149"/>
      <c r="Y399" s="150"/>
      <c r="Z399" s="150"/>
      <c r="AA399" s="151"/>
    </row>
    <row r="400" spans="1:28" s="11" customFormat="1" ht="114.95" customHeight="1" x14ac:dyDescent="0.55000000000000004">
      <c r="A400" s="7"/>
      <c r="B400" s="8"/>
      <c r="C400" s="9" t="s">
        <v>421</v>
      </c>
      <c r="D400" s="9"/>
      <c r="E400" s="9"/>
      <c r="F400" s="9"/>
      <c r="G400" s="9"/>
      <c r="H400" s="9"/>
      <c r="I400" s="9"/>
      <c r="J400" s="9"/>
      <c r="K400" s="9"/>
      <c r="L400" s="9"/>
      <c r="M400" s="9"/>
      <c r="N400" s="9"/>
      <c r="O400" s="9"/>
      <c r="P400" s="9"/>
      <c r="Q400" s="7"/>
      <c r="R400" s="7"/>
      <c r="S400" s="7"/>
      <c r="T400" s="10"/>
      <c r="U400" s="10"/>
      <c r="V400" s="10"/>
      <c r="W400" s="10"/>
      <c r="X400" s="10"/>
      <c r="Y400" s="10"/>
      <c r="Z400" s="10"/>
      <c r="AA400" s="54"/>
    </row>
    <row r="401" spans="1:28" s="146" customFormat="1" ht="249.95" customHeight="1" x14ac:dyDescent="0.55000000000000004">
      <c r="A401" s="31">
        <v>149</v>
      </c>
      <c r="B401" s="32" t="s">
        <v>422</v>
      </c>
      <c r="C401" s="33" t="s">
        <v>423</v>
      </c>
      <c r="D401" s="33" t="s">
        <v>399</v>
      </c>
      <c r="E401" s="33" t="s">
        <v>424</v>
      </c>
      <c r="F401" s="33" t="s">
        <v>33</v>
      </c>
      <c r="G401" s="33">
        <f>'[1]Lotto 149'!B19</f>
        <v>71.249999999999972</v>
      </c>
      <c r="H401" s="33"/>
      <c r="I401" s="33">
        <f>'[1]valutazione lotto 149'!K18</f>
        <v>9.5097204274729155</v>
      </c>
      <c r="J401" s="35">
        <f>G401+I401</f>
        <v>80.759720427472885</v>
      </c>
      <c r="K401" s="33">
        <v>6.5</v>
      </c>
      <c r="L401" s="50">
        <f>K401*U401/100</f>
        <v>1040</v>
      </c>
      <c r="M401" s="50">
        <f>U401-L401</f>
        <v>14960</v>
      </c>
      <c r="N401" s="33" t="s">
        <v>34</v>
      </c>
      <c r="O401" s="33" t="s">
        <v>15</v>
      </c>
      <c r="P401" s="37" t="s">
        <v>16</v>
      </c>
      <c r="Q401" s="38">
        <v>5</v>
      </c>
      <c r="R401" s="38">
        <f>Q401*4</f>
        <v>20</v>
      </c>
      <c r="S401" s="39" t="s">
        <v>35</v>
      </c>
      <c r="T401" s="40">
        <v>800</v>
      </c>
      <c r="U401" s="40">
        <f>R401*T401</f>
        <v>16000</v>
      </c>
      <c r="V401" s="40">
        <f>U401*0.2</f>
        <v>3200</v>
      </c>
      <c r="W401" s="40">
        <f>U401/4/12*6</f>
        <v>2000</v>
      </c>
      <c r="X401" s="41">
        <f>U401+V401+W401</f>
        <v>21200</v>
      </c>
      <c r="Y401" s="42">
        <f>U401*0.02</f>
        <v>320</v>
      </c>
      <c r="Z401" s="42">
        <f>U401*0.01</f>
        <v>160</v>
      </c>
      <c r="AA401" s="42" t="s">
        <v>36</v>
      </c>
      <c r="AB401" s="145"/>
    </row>
    <row r="402" spans="1:28" s="146" customFormat="1" ht="249.95" customHeight="1" x14ac:dyDescent="0.55000000000000004">
      <c r="A402" s="31">
        <v>149</v>
      </c>
      <c r="B402" s="32" t="s">
        <v>422</v>
      </c>
      <c r="C402" s="33" t="s">
        <v>423</v>
      </c>
      <c r="D402" s="33" t="s">
        <v>399</v>
      </c>
      <c r="E402" s="33" t="s">
        <v>248</v>
      </c>
      <c r="F402" s="33" t="s">
        <v>33</v>
      </c>
      <c r="G402" s="33">
        <f>'[1]Lotto 149'!B20</f>
        <v>80</v>
      </c>
      <c r="H402" s="33"/>
      <c r="I402" s="33">
        <f>'[1]valutazione lotto 149'!K19</f>
        <v>20</v>
      </c>
      <c r="J402" s="35">
        <f>G402+I402</f>
        <v>100</v>
      </c>
      <c r="K402" s="33">
        <v>28.75</v>
      </c>
      <c r="L402" s="50">
        <f>K402*U402/100</f>
        <v>4600</v>
      </c>
      <c r="M402" s="50">
        <f>U402-L402</f>
        <v>11400</v>
      </c>
      <c r="N402" s="43" t="s">
        <v>14</v>
      </c>
      <c r="O402" s="33"/>
      <c r="P402" s="49" t="s">
        <v>44</v>
      </c>
      <c r="Q402" s="38"/>
      <c r="R402" s="38"/>
      <c r="S402" s="39"/>
      <c r="T402" s="40"/>
      <c r="U402" s="52">
        <v>16000</v>
      </c>
      <c r="V402" s="40"/>
      <c r="W402" s="40"/>
      <c r="X402" s="41"/>
      <c r="Y402" s="42"/>
      <c r="Z402" s="42"/>
      <c r="AA402" s="42"/>
      <c r="AB402" s="145"/>
    </row>
    <row r="403" spans="1:28" s="153" customFormat="1" ht="249.95" customHeight="1" x14ac:dyDescent="0.55000000000000004">
      <c r="A403" s="60">
        <v>150</v>
      </c>
      <c r="B403" s="61" t="s">
        <v>425</v>
      </c>
      <c r="C403" s="62" t="s">
        <v>426</v>
      </c>
      <c r="D403" s="62"/>
      <c r="E403" s="64" t="s">
        <v>94</v>
      </c>
      <c r="F403" s="62"/>
      <c r="G403" s="62"/>
      <c r="H403" s="62"/>
      <c r="I403" s="62"/>
      <c r="J403" s="65"/>
      <c r="K403" s="62"/>
      <c r="L403" s="62"/>
      <c r="M403" s="62"/>
      <c r="N403" s="62"/>
      <c r="O403" s="62"/>
      <c r="P403" s="65"/>
      <c r="Q403" s="66">
        <v>5</v>
      </c>
      <c r="R403" s="66">
        <f t="shared" ref="R403:R411" si="74">Q403*4</f>
        <v>20</v>
      </c>
      <c r="S403" s="67" t="s">
        <v>35</v>
      </c>
      <c r="T403" s="68">
        <v>800</v>
      </c>
      <c r="U403" s="68">
        <f t="shared" ref="U403:U426" si="75">R403*T403</f>
        <v>16000</v>
      </c>
      <c r="V403" s="68">
        <f t="shared" ref="V403:V412" si="76">U403*0.2</f>
        <v>3200</v>
      </c>
      <c r="W403" s="68">
        <f t="shared" ref="W403:W412" si="77">U403/4/12*6</f>
        <v>2000</v>
      </c>
      <c r="X403" s="69">
        <f t="shared" ref="X403:X412" si="78">U403+V403+W403</f>
        <v>21200</v>
      </c>
      <c r="Y403" s="69">
        <f t="shared" ref="Y403:Y412" si="79">U403*0.02</f>
        <v>320</v>
      </c>
      <c r="Z403" s="69">
        <f t="shared" ref="Z403:Z412" si="80">U403*0.01</f>
        <v>160</v>
      </c>
      <c r="AA403" s="69" t="s">
        <v>36</v>
      </c>
      <c r="AB403" s="152"/>
    </row>
    <row r="404" spans="1:28" s="153" customFormat="1" ht="249.95" customHeight="1" x14ac:dyDescent="0.55000000000000004">
      <c r="A404" s="60">
        <v>151</v>
      </c>
      <c r="B404" s="61" t="s">
        <v>427</v>
      </c>
      <c r="C404" s="62" t="s">
        <v>428</v>
      </c>
      <c r="D404" s="62"/>
      <c r="E404" s="64" t="s">
        <v>94</v>
      </c>
      <c r="F404" s="62"/>
      <c r="G404" s="62"/>
      <c r="H404" s="62"/>
      <c r="I404" s="62"/>
      <c r="J404" s="65"/>
      <c r="K404" s="62"/>
      <c r="L404" s="62"/>
      <c r="M404" s="62"/>
      <c r="N404" s="62"/>
      <c r="O404" s="62"/>
      <c r="P404" s="65"/>
      <c r="Q404" s="66">
        <v>5</v>
      </c>
      <c r="R404" s="66">
        <f t="shared" si="74"/>
        <v>20</v>
      </c>
      <c r="S404" s="67" t="s">
        <v>35</v>
      </c>
      <c r="T404" s="68">
        <v>2800</v>
      </c>
      <c r="U404" s="68">
        <f t="shared" si="75"/>
        <v>56000</v>
      </c>
      <c r="V404" s="68">
        <f t="shared" si="76"/>
        <v>11200</v>
      </c>
      <c r="W404" s="68">
        <f t="shared" si="77"/>
        <v>7000</v>
      </c>
      <c r="X404" s="69">
        <f t="shared" si="78"/>
        <v>74200</v>
      </c>
      <c r="Y404" s="69">
        <f t="shared" si="79"/>
        <v>1120</v>
      </c>
      <c r="Z404" s="69">
        <f t="shared" si="80"/>
        <v>560</v>
      </c>
      <c r="AA404" s="69" t="s">
        <v>36</v>
      </c>
      <c r="AB404" s="152"/>
    </row>
    <row r="405" spans="1:28" s="146" customFormat="1" ht="249.95" customHeight="1" x14ac:dyDescent="0.55000000000000004">
      <c r="A405" s="12">
        <v>152</v>
      </c>
      <c r="B405" s="13" t="s">
        <v>429</v>
      </c>
      <c r="C405" s="14" t="s">
        <v>430</v>
      </c>
      <c r="D405" s="14" t="s">
        <v>399</v>
      </c>
      <c r="E405" s="14" t="s">
        <v>41</v>
      </c>
      <c r="F405" s="14" t="s">
        <v>33</v>
      </c>
      <c r="G405" s="14">
        <f>'[1]Lotto 152'!B15</f>
        <v>80</v>
      </c>
      <c r="H405" s="14"/>
      <c r="I405" s="14">
        <f>'[1]valutazione lotto 152'!K18</f>
        <v>20</v>
      </c>
      <c r="J405" s="17">
        <v>100</v>
      </c>
      <c r="K405" s="14">
        <v>5.26</v>
      </c>
      <c r="L405" s="16">
        <f t="shared" ref="L405:L411" si="81">K405*U405/100</f>
        <v>1998.8</v>
      </c>
      <c r="M405" s="16">
        <f t="shared" ref="M405:M411" si="82">U405-L405</f>
        <v>36001.199999999997</v>
      </c>
      <c r="N405" s="25" t="s">
        <v>14</v>
      </c>
      <c r="O405" s="14"/>
      <c r="P405" s="45" t="s">
        <v>44</v>
      </c>
      <c r="Q405" s="18">
        <v>5</v>
      </c>
      <c r="R405" s="18">
        <f t="shared" si="74"/>
        <v>20</v>
      </c>
      <c r="S405" s="19" t="s">
        <v>35</v>
      </c>
      <c r="T405" s="20">
        <v>1900</v>
      </c>
      <c r="U405" s="46">
        <f t="shared" si="75"/>
        <v>38000</v>
      </c>
      <c r="V405" s="40">
        <f t="shared" si="76"/>
        <v>7600</v>
      </c>
      <c r="W405" s="40">
        <f t="shared" si="77"/>
        <v>4750</v>
      </c>
      <c r="X405" s="41">
        <f t="shared" si="78"/>
        <v>50350</v>
      </c>
      <c r="Y405" s="42">
        <f t="shared" si="79"/>
        <v>760</v>
      </c>
      <c r="Z405" s="42">
        <f t="shared" si="80"/>
        <v>380</v>
      </c>
      <c r="AA405" s="42" t="s">
        <v>36</v>
      </c>
      <c r="AB405" s="145"/>
    </row>
    <row r="406" spans="1:28" s="146" customFormat="1" ht="249.95" customHeight="1" x14ac:dyDescent="0.55000000000000004">
      <c r="A406" s="31">
        <v>153</v>
      </c>
      <c r="B406" s="32" t="s">
        <v>431</v>
      </c>
      <c r="C406" s="33" t="s">
        <v>432</v>
      </c>
      <c r="D406" s="33" t="s">
        <v>399</v>
      </c>
      <c r="E406" s="33" t="s">
        <v>70</v>
      </c>
      <c r="F406" s="33" t="s">
        <v>33</v>
      </c>
      <c r="G406" s="33">
        <f>'[1]Lotto 153'!B15</f>
        <v>80</v>
      </c>
      <c r="H406" s="33"/>
      <c r="I406" s="33">
        <f>'[1]valutazione lotto 153'!K18</f>
        <v>20</v>
      </c>
      <c r="J406" s="35">
        <v>100</v>
      </c>
      <c r="K406" s="154">
        <v>13.64</v>
      </c>
      <c r="L406" s="50">
        <f t="shared" si="81"/>
        <v>1800.48</v>
      </c>
      <c r="M406" s="50">
        <f t="shared" si="82"/>
        <v>11399.52</v>
      </c>
      <c r="N406" s="43" t="s">
        <v>14</v>
      </c>
      <c r="O406" s="33"/>
      <c r="P406" s="49" t="s">
        <v>44</v>
      </c>
      <c r="Q406" s="155">
        <v>15</v>
      </c>
      <c r="R406" s="155">
        <f t="shared" si="74"/>
        <v>60</v>
      </c>
      <c r="S406" s="39" t="s">
        <v>35</v>
      </c>
      <c r="T406" s="40">
        <v>220</v>
      </c>
      <c r="U406" s="120">
        <f t="shared" si="75"/>
        <v>13200</v>
      </c>
      <c r="V406" s="120">
        <f t="shared" si="76"/>
        <v>2640</v>
      </c>
      <c r="W406" s="120">
        <f t="shared" si="77"/>
        <v>1650</v>
      </c>
      <c r="X406" s="121">
        <f t="shared" si="78"/>
        <v>17490</v>
      </c>
      <c r="Y406" s="122">
        <f t="shared" si="79"/>
        <v>264</v>
      </c>
      <c r="Z406" s="122">
        <f t="shared" si="80"/>
        <v>132</v>
      </c>
      <c r="AA406" s="122" t="s">
        <v>36</v>
      </c>
      <c r="AB406" s="145"/>
    </row>
    <row r="407" spans="1:28" s="161" customFormat="1" ht="249.95" customHeight="1" x14ac:dyDescent="0.55000000000000004">
      <c r="A407" s="12">
        <v>154</v>
      </c>
      <c r="B407" s="13" t="s">
        <v>433</v>
      </c>
      <c r="C407" s="156" t="s">
        <v>434</v>
      </c>
      <c r="D407" s="14" t="s">
        <v>399</v>
      </c>
      <c r="E407" s="156" t="s">
        <v>70</v>
      </c>
      <c r="F407" s="156" t="s">
        <v>33</v>
      </c>
      <c r="G407" s="156">
        <f>'[1]Lotto 154'!B15</f>
        <v>80</v>
      </c>
      <c r="H407" s="156"/>
      <c r="I407" s="156">
        <f>'[1]valutazione lotto 154'!K18</f>
        <v>20</v>
      </c>
      <c r="J407" s="157">
        <v>100</v>
      </c>
      <c r="K407" s="156">
        <v>5</v>
      </c>
      <c r="L407" s="16">
        <f t="shared" si="81"/>
        <v>4200</v>
      </c>
      <c r="M407" s="16">
        <f t="shared" si="82"/>
        <v>79800</v>
      </c>
      <c r="N407" s="25" t="s">
        <v>14</v>
      </c>
      <c r="O407" s="156"/>
      <c r="P407" s="45" t="s">
        <v>44</v>
      </c>
      <c r="Q407" s="133">
        <v>50</v>
      </c>
      <c r="R407" s="18">
        <f t="shared" si="74"/>
        <v>200</v>
      </c>
      <c r="S407" s="158" t="s">
        <v>35</v>
      </c>
      <c r="T407" s="134">
        <v>420</v>
      </c>
      <c r="U407" s="159">
        <f t="shared" si="75"/>
        <v>84000</v>
      </c>
      <c r="V407" s="135">
        <f t="shared" si="76"/>
        <v>16800</v>
      </c>
      <c r="W407" s="135">
        <f t="shared" si="77"/>
        <v>10500</v>
      </c>
      <c r="X407" s="136">
        <f t="shared" si="78"/>
        <v>111300</v>
      </c>
      <c r="Y407" s="137">
        <f t="shared" si="79"/>
        <v>1680</v>
      </c>
      <c r="Z407" s="137">
        <f t="shared" si="80"/>
        <v>840</v>
      </c>
      <c r="AA407" s="137" t="s">
        <v>36</v>
      </c>
      <c r="AB407" s="160"/>
    </row>
    <row r="408" spans="1:28" s="71" customFormat="1" ht="249.95" customHeight="1" x14ac:dyDescent="0.55000000000000004">
      <c r="A408" s="31">
        <v>155</v>
      </c>
      <c r="B408" s="32" t="s">
        <v>435</v>
      </c>
      <c r="C408" s="138" t="s">
        <v>436</v>
      </c>
      <c r="D408" s="33" t="s">
        <v>399</v>
      </c>
      <c r="E408" s="53" t="s">
        <v>41</v>
      </c>
      <c r="F408" s="53" t="s">
        <v>33</v>
      </c>
      <c r="G408" s="53">
        <f>'[1]Lotto 155'!B15</f>
        <v>80</v>
      </c>
      <c r="H408" s="53"/>
      <c r="I408" s="53">
        <f>'[1]valutazione lotto 155'!K18</f>
        <v>20</v>
      </c>
      <c r="J408" s="37">
        <v>100</v>
      </c>
      <c r="K408" s="33">
        <v>2.7</v>
      </c>
      <c r="L408" s="50">
        <f t="shared" si="81"/>
        <v>1998</v>
      </c>
      <c r="M408" s="50">
        <f t="shared" si="82"/>
        <v>72002</v>
      </c>
      <c r="N408" s="43" t="s">
        <v>14</v>
      </c>
      <c r="O408" s="53"/>
      <c r="P408" s="49" t="s">
        <v>44</v>
      </c>
      <c r="Q408" s="38">
        <v>10</v>
      </c>
      <c r="R408" s="38">
        <f t="shared" si="74"/>
        <v>40</v>
      </c>
      <c r="S408" s="162" t="s">
        <v>35</v>
      </c>
      <c r="T408" s="135">
        <v>1850</v>
      </c>
      <c r="U408" s="142">
        <f t="shared" si="75"/>
        <v>74000</v>
      </c>
      <c r="V408" s="135">
        <f t="shared" si="76"/>
        <v>14800</v>
      </c>
      <c r="W408" s="135">
        <f t="shared" si="77"/>
        <v>9250</v>
      </c>
      <c r="X408" s="136">
        <f t="shared" si="78"/>
        <v>98050</v>
      </c>
      <c r="Y408" s="137">
        <f t="shared" si="79"/>
        <v>1480</v>
      </c>
      <c r="Z408" s="137">
        <f t="shared" si="80"/>
        <v>740</v>
      </c>
      <c r="AA408" s="163" t="s">
        <v>36</v>
      </c>
    </row>
    <row r="409" spans="1:28" s="71" customFormat="1" ht="249.95" customHeight="1" x14ac:dyDescent="0.55000000000000004">
      <c r="A409" s="12">
        <v>156</v>
      </c>
      <c r="B409" s="13" t="s">
        <v>437</v>
      </c>
      <c r="C409" s="131" t="s">
        <v>438</v>
      </c>
      <c r="D409" s="14" t="s">
        <v>399</v>
      </c>
      <c r="E409" s="14" t="s">
        <v>52</v>
      </c>
      <c r="F409" s="14" t="s">
        <v>33</v>
      </c>
      <c r="G409" s="14">
        <f>'[1]Lotto 156'!B15</f>
        <v>80</v>
      </c>
      <c r="H409" s="14"/>
      <c r="I409" s="14">
        <f>'[1]valutazione lotto 156'!K18</f>
        <v>20</v>
      </c>
      <c r="J409" s="17">
        <v>100</v>
      </c>
      <c r="K409" s="14">
        <v>7.14</v>
      </c>
      <c r="L409" s="16">
        <f t="shared" si="81"/>
        <v>1599.36</v>
      </c>
      <c r="M409" s="16">
        <f t="shared" si="82"/>
        <v>20800.64</v>
      </c>
      <c r="N409" s="25" t="s">
        <v>14</v>
      </c>
      <c r="O409" s="206" t="s">
        <v>486</v>
      </c>
      <c r="P409" s="45" t="s">
        <v>44</v>
      </c>
      <c r="Q409" s="129">
        <v>40</v>
      </c>
      <c r="R409" s="129">
        <f t="shared" si="74"/>
        <v>160</v>
      </c>
      <c r="S409" s="158" t="s">
        <v>35</v>
      </c>
      <c r="T409" s="134">
        <v>140</v>
      </c>
      <c r="U409" s="164">
        <f t="shared" si="75"/>
        <v>22400</v>
      </c>
      <c r="V409" s="165">
        <f t="shared" si="76"/>
        <v>4480</v>
      </c>
      <c r="W409" s="165">
        <f t="shared" si="77"/>
        <v>2800</v>
      </c>
      <c r="X409" s="166">
        <f t="shared" si="78"/>
        <v>29680</v>
      </c>
      <c r="Y409" s="167">
        <f t="shared" si="79"/>
        <v>448</v>
      </c>
      <c r="Z409" s="167">
        <f t="shared" si="80"/>
        <v>224</v>
      </c>
      <c r="AA409" s="163" t="s">
        <v>36</v>
      </c>
    </row>
    <row r="410" spans="1:28" s="71" customFormat="1" ht="249.95" customHeight="1" x14ac:dyDescent="0.55000000000000004">
      <c r="A410" s="31">
        <v>157</v>
      </c>
      <c r="B410" s="32" t="s">
        <v>439</v>
      </c>
      <c r="C410" s="138" t="s">
        <v>440</v>
      </c>
      <c r="D410" s="33" t="s">
        <v>399</v>
      </c>
      <c r="E410" s="53" t="s">
        <v>52</v>
      </c>
      <c r="F410" s="53" t="s">
        <v>33</v>
      </c>
      <c r="G410" s="53">
        <f>'[1]Lotto 157'!B15</f>
        <v>80</v>
      </c>
      <c r="H410" s="53"/>
      <c r="I410" s="53">
        <f>'[1]valutazione lotto 157'!K18</f>
        <v>20</v>
      </c>
      <c r="J410" s="37">
        <v>100</v>
      </c>
      <c r="K410" s="33">
        <v>7.14</v>
      </c>
      <c r="L410" s="50">
        <f t="shared" si="81"/>
        <v>3628.5479999999998</v>
      </c>
      <c r="M410" s="50">
        <f t="shared" si="82"/>
        <v>47191.451999999997</v>
      </c>
      <c r="N410" s="43" t="s">
        <v>14</v>
      </c>
      <c r="O410" s="53" t="s">
        <v>487</v>
      </c>
      <c r="P410" s="49" t="s">
        <v>44</v>
      </c>
      <c r="Q410" s="155">
        <v>90.75</v>
      </c>
      <c r="R410" s="155">
        <f t="shared" si="74"/>
        <v>363</v>
      </c>
      <c r="S410" s="162" t="s">
        <v>35</v>
      </c>
      <c r="T410" s="168">
        <v>140</v>
      </c>
      <c r="U410" s="165">
        <f t="shared" si="75"/>
        <v>50820</v>
      </c>
      <c r="V410" s="165">
        <f t="shared" si="76"/>
        <v>10164</v>
      </c>
      <c r="W410" s="165">
        <f t="shared" si="77"/>
        <v>6352.5</v>
      </c>
      <c r="X410" s="166">
        <f t="shared" si="78"/>
        <v>67336.5</v>
      </c>
      <c r="Y410" s="167">
        <f t="shared" si="79"/>
        <v>1016.4</v>
      </c>
      <c r="Z410" s="167">
        <f t="shared" si="80"/>
        <v>508.2</v>
      </c>
      <c r="AA410" s="163" t="s">
        <v>36</v>
      </c>
    </row>
    <row r="411" spans="1:28" s="71" customFormat="1" ht="249.95" customHeight="1" x14ac:dyDescent="0.55000000000000004">
      <c r="A411" s="12">
        <v>158</v>
      </c>
      <c r="B411" s="13" t="s">
        <v>441</v>
      </c>
      <c r="C411" s="14" t="s">
        <v>442</v>
      </c>
      <c r="D411" s="14" t="s">
        <v>399</v>
      </c>
      <c r="E411" s="14" t="s">
        <v>140</v>
      </c>
      <c r="F411" s="14" t="s">
        <v>33</v>
      </c>
      <c r="G411" s="14">
        <f>'[1]Lotto 158'!B15</f>
        <v>80</v>
      </c>
      <c r="H411" s="14"/>
      <c r="I411" s="14">
        <f>'[1]valutazione lotto 158'!K18</f>
        <v>20</v>
      </c>
      <c r="J411" s="17">
        <v>100</v>
      </c>
      <c r="K411" s="14">
        <v>25</v>
      </c>
      <c r="L411" s="16">
        <f t="shared" si="81"/>
        <v>20000</v>
      </c>
      <c r="M411" s="16">
        <f t="shared" si="82"/>
        <v>60000</v>
      </c>
      <c r="N411" s="25" t="s">
        <v>14</v>
      </c>
      <c r="O411" s="14"/>
      <c r="P411" s="45" t="s">
        <v>44</v>
      </c>
      <c r="Q411" s="18">
        <v>50</v>
      </c>
      <c r="R411" s="18">
        <f t="shared" si="74"/>
        <v>200</v>
      </c>
      <c r="S411" s="19" t="s">
        <v>35</v>
      </c>
      <c r="T411" s="20">
        <v>400</v>
      </c>
      <c r="U411" s="46">
        <f t="shared" si="75"/>
        <v>80000</v>
      </c>
      <c r="V411" s="40">
        <f t="shared" si="76"/>
        <v>16000</v>
      </c>
      <c r="W411" s="40">
        <f t="shared" si="77"/>
        <v>10000</v>
      </c>
      <c r="X411" s="41">
        <f t="shared" si="78"/>
        <v>106000</v>
      </c>
      <c r="Y411" s="42">
        <f t="shared" si="79"/>
        <v>1600</v>
      </c>
      <c r="Z411" s="42">
        <f t="shared" si="80"/>
        <v>800</v>
      </c>
      <c r="AA411" s="42" t="s">
        <v>36</v>
      </c>
    </row>
    <row r="412" spans="1:28" ht="409.6" customHeight="1" x14ac:dyDescent="0.55000000000000004">
      <c r="A412" s="169">
        <v>159</v>
      </c>
      <c r="B412" s="170" t="s">
        <v>443</v>
      </c>
      <c r="C412" s="171" t="s">
        <v>444</v>
      </c>
      <c r="D412" s="33" t="s">
        <v>399</v>
      </c>
      <c r="E412" s="34" t="s">
        <v>445</v>
      </c>
      <c r="F412" s="34" t="s">
        <v>58</v>
      </c>
      <c r="G412" s="34">
        <f>'[1]Lotto 159'!C44</f>
        <v>42.5</v>
      </c>
      <c r="H412" s="33" t="s">
        <v>59</v>
      </c>
      <c r="I412" s="34" t="s">
        <v>60</v>
      </c>
      <c r="J412" s="34" t="s">
        <v>60</v>
      </c>
      <c r="K412" s="34" t="s">
        <v>60</v>
      </c>
      <c r="L412" s="34" t="s">
        <v>60</v>
      </c>
      <c r="M412" s="34" t="s">
        <v>60</v>
      </c>
      <c r="N412" s="34" t="s">
        <v>60</v>
      </c>
      <c r="O412" s="34"/>
      <c r="P412" s="172"/>
      <c r="Q412" s="173">
        <v>150</v>
      </c>
      <c r="R412" s="173">
        <f>Q412*4</f>
        <v>600</v>
      </c>
      <c r="S412" s="174" t="s">
        <v>35</v>
      </c>
      <c r="T412" s="175">
        <v>50</v>
      </c>
      <c r="U412" s="175">
        <f t="shared" si="75"/>
        <v>30000</v>
      </c>
      <c r="V412" s="175">
        <f t="shared" si="76"/>
        <v>6000</v>
      </c>
      <c r="W412" s="175">
        <f t="shared" si="77"/>
        <v>3750</v>
      </c>
      <c r="X412" s="176">
        <f t="shared" si="78"/>
        <v>39750</v>
      </c>
      <c r="Y412" s="177">
        <f t="shared" si="79"/>
        <v>600</v>
      </c>
      <c r="Z412" s="177">
        <f t="shared" si="80"/>
        <v>300</v>
      </c>
      <c r="AA412" s="177" t="s">
        <v>36</v>
      </c>
    </row>
    <row r="413" spans="1:28" ht="369.95" customHeight="1" x14ac:dyDescent="0.55000000000000004">
      <c r="A413" s="169">
        <v>159</v>
      </c>
      <c r="B413" s="170" t="s">
        <v>443</v>
      </c>
      <c r="C413" s="171" t="s">
        <v>444</v>
      </c>
      <c r="D413" s="33" t="s">
        <v>399</v>
      </c>
      <c r="E413" s="34" t="s">
        <v>446</v>
      </c>
      <c r="F413" s="34" t="s">
        <v>33</v>
      </c>
      <c r="G413" s="34">
        <f>'[1]Lotto 159'!C45</f>
        <v>56.999999999999986</v>
      </c>
      <c r="H413" s="34"/>
      <c r="I413" s="34">
        <f>'[1]valutazione lotto 159'!K19</f>
        <v>16.909312055582653</v>
      </c>
      <c r="J413" s="178">
        <f>G413+I413</f>
        <v>73.909312055582632</v>
      </c>
      <c r="K413" s="33">
        <v>38.799999999999997</v>
      </c>
      <c r="L413" s="50">
        <f>K413*U413/100</f>
        <v>11640</v>
      </c>
      <c r="M413" s="50">
        <f>U413-L413</f>
        <v>18360</v>
      </c>
      <c r="N413" s="34" t="s">
        <v>34</v>
      </c>
      <c r="O413" s="34" t="s">
        <v>15</v>
      </c>
      <c r="P413" s="37" t="s">
        <v>16</v>
      </c>
      <c r="Q413" s="173"/>
      <c r="R413" s="173"/>
      <c r="S413" s="174"/>
      <c r="T413" s="175"/>
      <c r="U413" s="175">
        <v>30000</v>
      </c>
      <c r="V413" s="175"/>
      <c r="W413" s="175"/>
      <c r="X413" s="176"/>
      <c r="Y413" s="177"/>
      <c r="Z413" s="177"/>
      <c r="AA413" s="177"/>
    </row>
    <row r="414" spans="1:28" ht="369.95" customHeight="1" x14ac:dyDescent="0.55000000000000004">
      <c r="A414" s="169">
        <v>159</v>
      </c>
      <c r="B414" s="170" t="s">
        <v>443</v>
      </c>
      <c r="C414" s="171" t="s">
        <v>444</v>
      </c>
      <c r="D414" s="33" t="s">
        <v>399</v>
      </c>
      <c r="E414" s="34" t="s">
        <v>447</v>
      </c>
      <c r="F414" s="34" t="s">
        <v>58</v>
      </c>
      <c r="G414" s="34">
        <f>'[1]Lotto 159'!C46</f>
        <v>43</v>
      </c>
      <c r="H414" s="33" t="s">
        <v>59</v>
      </c>
      <c r="I414" s="34" t="s">
        <v>60</v>
      </c>
      <c r="J414" s="34" t="s">
        <v>60</v>
      </c>
      <c r="K414" s="34" t="s">
        <v>60</v>
      </c>
      <c r="L414" s="34" t="s">
        <v>60</v>
      </c>
      <c r="M414" s="34" t="s">
        <v>60</v>
      </c>
      <c r="N414" s="34" t="s">
        <v>60</v>
      </c>
      <c r="O414" s="34"/>
      <c r="P414" s="172"/>
      <c r="Q414" s="173"/>
      <c r="R414" s="173"/>
      <c r="S414" s="174"/>
      <c r="T414" s="175"/>
      <c r="U414" s="175">
        <v>30000</v>
      </c>
      <c r="V414" s="175"/>
      <c r="W414" s="175"/>
      <c r="X414" s="176"/>
      <c r="Y414" s="177"/>
      <c r="Z414" s="177"/>
      <c r="AA414" s="177"/>
    </row>
    <row r="415" spans="1:28" ht="369.95" customHeight="1" x14ac:dyDescent="0.55000000000000004">
      <c r="A415" s="169">
        <v>159</v>
      </c>
      <c r="B415" s="170" t="s">
        <v>443</v>
      </c>
      <c r="C415" s="171" t="s">
        <v>444</v>
      </c>
      <c r="D415" s="33" t="s">
        <v>399</v>
      </c>
      <c r="E415" s="34" t="s">
        <v>166</v>
      </c>
      <c r="F415" s="34" t="s">
        <v>33</v>
      </c>
      <c r="G415" s="34">
        <f>'[1]Lotto 159'!C47</f>
        <v>56.999999999999986</v>
      </c>
      <c r="H415" s="34"/>
      <c r="I415" s="34">
        <f>'[1]valutazione lotto 159'!K20</f>
        <v>20</v>
      </c>
      <c r="J415" s="178">
        <f>G415+I415</f>
        <v>76.999999999999986</v>
      </c>
      <c r="K415" s="33">
        <v>54.28</v>
      </c>
      <c r="L415" s="50">
        <f>K415*U415/100</f>
        <v>16284</v>
      </c>
      <c r="M415" s="50">
        <f>U415-L415</f>
        <v>13716</v>
      </c>
      <c r="N415" s="34" t="s">
        <v>34</v>
      </c>
      <c r="O415" s="34" t="s">
        <v>15</v>
      </c>
      <c r="P415" s="37" t="s">
        <v>16</v>
      </c>
      <c r="Q415" s="173"/>
      <c r="R415" s="173"/>
      <c r="S415" s="174"/>
      <c r="T415" s="175"/>
      <c r="U415" s="175">
        <v>30000</v>
      </c>
      <c r="V415" s="175"/>
      <c r="W415" s="175"/>
      <c r="X415" s="176"/>
      <c r="Y415" s="177"/>
      <c r="Z415" s="177"/>
      <c r="AA415" s="177"/>
    </row>
    <row r="416" spans="1:28" ht="369.95" customHeight="1" x14ac:dyDescent="0.55000000000000004">
      <c r="A416" s="169">
        <v>159</v>
      </c>
      <c r="B416" s="170" t="s">
        <v>443</v>
      </c>
      <c r="C416" s="171" t="s">
        <v>444</v>
      </c>
      <c r="D416" s="33" t="s">
        <v>399</v>
      </c>
      <c r="E416" s="34" t="s">
        <v>488</v>
      </c>
      <c r="F416" s="34" t="s">
        <v>33</v>
      </c>
      <c r="G416" s="34">
        <f>'[1]Lotto 159'!C48</f>
        <v>56.999999999999986</v>
      </c>
      <c r="H416" s="34"/>
      <c r="I416" s="34">
        <f>'[1]valutazione lotto 159'!K21</f>
        <v>19.386310495688054</v>
      </c>
      <c r="J416" s="178">
        <f>G416+I416</f>
        <v>76.386310495688036</v>
      </c>
      <c r="K416" s="33">
        <v>51</v>
      </c>
      <c r="L416" s="50">
        <f>K416*U416/100</f>
        <v>15300</v>
      </c>
      <c r="M416" s="50">
        <f>U416-L416</f>
        <v>14700</v>
      </c>
      <c r="N416" s="34" t="s">
        <v>34</v>
      </c>
      <c r="O416" s="34" t="s">
        <v>15</v>
      </c>
      <c r="P416" s="37" t="s">
        <v>16</v>
      </c>
      <c r="Q416" s="173"/>
      <c r="R416" s="173"/>
      <c r="S416" s="174"/>
      <c r="T416" s="175"/>
      <c r="U416" s="175">
        <v>30000</v>
      </c>
      <c r="V416" s="175"/>
      <c r="W416" s="175"/>
      <c r="X416" s="176"/>
      <c r="Y416" s="177"/>
      <c r="Z416" s="177"/>
      <c r="AA416" s="177"/>
    </row>
    <row r="417" spans="1:27" ht="369.95" customHeight="1" x14ac:dyDescent="0.55000000000000004">
      <c r="A417" s="169">
        <v>159</v>
      </c>
      <c r="B417" s="170" t="s">
        <v>443</v>
      </c>
      <c r="C417" s="171" t="s">
        <v>444</v>
      </c>
      <c r="D417" s="33" t="s">
        <v>399</v>
      </c>
      <c r="E417" s="34" t="s">
        <v>448</v>
      </c>
      <c r="F417" s="34" t="s">
        <v>58</v>
      </c>
      <c r="G417" s="34">
        <f>'[1]Lotto 159'!C49</f>
        <v>43</v>
      </c>
      <c r="H417" s="33" t="s">
        <v>59</v>
      </c>
      <c r="I417" s="34" t="s">
        <v>60</v>
      </c>
      <c r="J417" s="34" t="s">
        <v>60</v>
      </c>
      <c r="K417" s="34" t="s">
        <v>60</v>
      </c>
      <c r="L417" s="34" t="s">
        <v>60</v>
      </c>
      <c r="M417" s="34" t="s">
        <v>60</v>
      </c>
      <c r="N417" s="34" t="s">
        <v>60</v>
      </c>
      <c r="O417" s="34"/>
      <c r="P417" s="172"/>
      <c r="Q417" s="173"/>
      <c r="R417" s="173"/>
      <c r="S417" s="174"/>
      <c r="T417" s="175"/>
      <c r="U417" s="175">
        <v>30000</v>
      </c>
      <c r="V417" s="175"/>
      <c r="W417" s="175"/>
      <c r="X417" s="176"/>
      <c r="Y417" s="177"/>
      <c r="Z417" s="177"/>
      <c r="AA417" s="177"/>
    </row>
    <row r="418" spans="1:27" ht="369.95" customHeight="1" x14ac:dyDescent="0.55000000000000004">
      <c r="A418" s="169">
        <v>159</v>
      </c>
      <c r="B418" s="170" t="s">
        <v>443</v>
      </c>
      <c r="C418" s="171" t="s">
        <v>444</v>
      </c>
      <c r="D418" s="33" t="s">
        <v>399</v>
      </c>
      <c r="E418" s="34" t="s">
        <v>57</v>
      </c>
      <c r="F418" s="34" t="s">
        <v>58</v>
      </c>
      <c r="G418" s="34">
        <f>'[1]Lotto 159'!C50</f>
        <v>42.5</v>
      </c>
      <c r="H418" s="33" t="s">
        <v>59</v>
      </c>
      <c r="I418" s="34" t="s">
        <v>60</v>
      </c>
      <c r="J418" s="34" t="s">
        <v>60</v>
      </c>
      <c r="K418" s="34" t="s">
        <v>60</v>
      </c>
      <c r="L418" s="34" t="s">
        <v>60</v>
      </c>
      <c r="M418" s="34" t="s">
        <v>60</v>
      </c>
      <c r="N418" s="34" t="s">
        <v>60</v>
      </c>
      <c r="O418" s="34"/>
      <c r="P418" s="172"/>
      <c r="Q418" s="173"/>
      <c r="R418" s="173"/>
      <c r="S418" s="174"/>
      <c r="T418" s="175"/>
      <c r="U418" s="175">
        <v>30000</v>
      </c>
      <c r="V418" s="175"/>
      <c r="W418" s="175"/>
      <c r="X418" s="176"/>
      <c r="Y418" s="177"/>
      <c r="Z418" s="177"/>
      <c r="AA418" s="177"/>
    </row>
    <row r="419" spans="1:27" ht="369.95" customHeight="1" x14ac:dyDescent="0.55000000000000004">
      <c r="A419" s="169">
        <v>159</v>
      </c>
      <c r="B419" s="170" t="s">
        <v>443</v>
      </c>
      <c r="C419" s="171" t="s">
        <v>444</v>
      </c>
      <c r="D419" s="33" t="s">
        <v>399</v>
      </c>
      <c r="E419" s="34" t="s">
        <v>41</v>
      </c>
      <c r="F419" s="34" t="s">
        <v>33</v>
      </c>
      <c r="G419" s="34">
        <f>'[1]Lotto 159'!C51</f>
        <v>80</v>
      </c>
      <c r="H419" s="34"/>
      <c r="I419" s="34">
        <f>'[1]valutazione lotto 159'!K22</f>
        <v>18.411492357966466</v>
      </c>
      <c r="J419" s="178">
        <f>G419+I419</f>
        <v>98.411492357966466</v>
      </c>
      <c r="K419" s="179">
        <v>46</v>
      </c>
      <c r="L419" s="50">
        <f>K419*U419/100</f>
        <v>13800</v>
      </c>
      <c r="M419" s="50">
        <f>U419-L419</f>
        <v>16200</v>
      </c>
      <c r="N419" s="180" t="s">
        <v>14</v>
      </c>
      <c r="O419" s="34"/>
      <c r="P419" s="49" t="s">
        <v>44</v>
      </c>
      <c r="Q419" s="173"/>
      <c r="R419" s="173"/>
      <c r="S419" s="174"/>
      <c r="T419" s="175"/>
      <c r="U419" s="181">
        <v>30000</v>
      </c>
      <c r="V419" s="175"/>
      <c r="W419" s="175"/>
      <c r="X419" s="176"/>
      <c r="Y419" s="177"/>
      <c r="Z419" s="177"/>
      <c r="AA419" s="177"/>
    </row>
    <row r="420" spans="1:27" ht="367.5" x14ac:dyDescent="0.55000000000000004">
      <c r="A420" s="12">
        <v>160</v>
      </c>
      <c r="B420" s="13" t="s">
        <v>449</v>
      </c>
      <c r="C420" s="182" t="s">
        <v>450</v>
      </c>
      <c r="D420" s="14" t="s">
        <v>399</v>
      </c>
      <c r="E420" s="14" t="s">
        <v>445</v>
      </c>
      <c r="F420" s="14" t="s">
        <v>58</v>
      </c>
      <c r="G420" s="14">
        <f>'[1]Lotto 160'!C36</f>
        <v>44.166666666666664</v>
      </c>
      <c r="H420" s="14" t="s">
        <v>59</v>
      </c>
      <c r="I420" s="14" t="s">
        <v>60</v>
      </c>
      <c r="J420" s="14" t="s">
        <v>60</v>
      </c>
      <c r="K420" s="14" t="s">
        <v>60</v>
      </c>
      <c r="L420" s="14" t="s">
        <v>60</v>
      </c>
      <c r="M420" s="14" t="s">
        <v>60</v>
      </c>
      <c r="N420" s="14" t="s">
        <v>60</v>
      </c>
      <c r="O420" s="14"/>
      <c r="P420" s="17"/>
      <c r="Q420" s="18">
        <v>40</v>
      </c>
      <c r="R420" s="27">
        <f>Q420*4</f>
        <v>160</v>
      </c>
      <c r="S420" s="19" t="s">
        <v>35</v>
      </c>
      <c r="T420" s="20">
        <v>50</v>
      </c>
      <c r="U420" s="20">
        <f t="shared" si="75"/>
        <v>8000</v>
      </c>
      <c r="V420" s="40">
        <f>U420*0.2</f>
        <v>1600</v>
      </c>
      <c r="W420" s="40">
        <f>U420/4/12*6</f>
        <v>1000</v>
      </c>
      <c r="X420" s="41">
        <f>U420+V420+W420</f>
        <v>10600</v>
      </c>
      <c r="Y420" s="42">
        <f>U420*0.02</f>
        <v>160</v>
      </c>
      <c r="Z420" s="42">
        <f>U420*0.01</f>
        <v>80</v>
      </c>
      <c r="AA420" s="42" t="s">
        <v>36</v>
      </c>
    </row>
    <row r="421" spans="1:27" ht="367.5" x14ac:dyDescent="0.55000000000000004">
      <c r="A421" s="12">
        <v>160</v>
      </c>
      <c r="B421" s="13" t="s">
        <v>449</v>
      </c>
      <c r="C421" s="182" t="s">
        <v>450</v>
      </c>
      <c r="D421" s="14" t="s">
        <v>399</v>
      </c>
      <c r="E421" s="14" t="s">
        <v>166</v>
      </c>
      <c r="F421" s="14" t="s">
        <v>58</v>
      </c>
      <c r="G421" s="14">
        <f>'[1]Lotto 160'!C37</f>
        <v>45</v>
      </c>
      <c r="H421" s="14" t="s">
        <v>59</v>
      </c>
      <c r="I421" s="14" t="s">
        <v>60</v>
      </c>
      <c r="J421" s="14" t="s">
        <v>60</v>
      </c>
      <c r="K421" s="14" t="s">
        <v>60</v>
      </c>
      <c r="L421" s="14" t="s">
        <v>60</v>
      </c>
      <c r="M421" s="14" t="s">
        <v>60</v>
      </c>
      <c r="N421" s="14" t="s">
        <v>60</v>
      </c>
      <c r="O421" s="14"/>
      <c r="P421" s="17"/>
      <c r="Q421" s="18"/>
      <c r="R421" s="27"/>
      <c r="S421" s="19"/>
      <c r="T421" s="20"/>
      <c r="U421" s="20">
        <v>8000</v>
      </c>
      <c r="V421" s="40"/>
      <c r="W421" s="40"/>
      <c r="X421" s="41"/>
      <c r="Y421" s="42"/>
      <c r="Z421" s="42"/>
      <c r="AA421" s="42"/>
    </row>
    <row r="422" spans="1:27" ht="367.5" x14ac:dyDescent="0.55000000000000004">
      <c r="A422" s="12">
        <v>160</v>
      </c>
      <c r="B422" s="13" t="s">
        <v>449</v>
      </c>
      <c r="C422" s="182" t="s">
        <v>450</v>
      </c>
      <c r="D422" s="14" t="s">
        <v>399</v>
      </c>
      <c r="E422" s="14" t="s">
        <v>488</v>
      </c>
      <c r="F422" s="14" t="s">
        <v>33</v>
      </c>
      <c r="G422" s="14">
        <f>'[1]Lotto 160'!C38</f>
        <v>66.000000000000014</v>
      </c>
      <c r="H422" s="14"/>
      <c r="I422" s="14">
        <f>'[1]valutazione lotto 160'!K19</f>
        <v>20</v>
      </c>
      <c r="J422" s="17">
        <f>G422+I422</f>
        <v>86.000000000000014</v>
      </c>
      <c r="K422" s="14">
        <v>54</v>
      </c>
      <c r="L422" s="16">
        <f>K422*U422/100</f>
        <v>4320</v>
      </c>
      <c r="M422" s="16">
        <f>U422-L422</f>
        <v>3680</v>
      </c>
      <c r="N422" s="14" t="s">
        <v>14</v>
      </c>
      <c r="O422" s="14"/>
      <c r="P422" s="45" t="s">
        <v>44</v>
      </c>
      <c r="Q422" s="18"/>
      <c r="R422" s="27"/>
      <c r="S422" s="19"/>
      <c r="T422" s="20"/>
      <c r="U422" s="46">
        <v>8000</v>
      </c>
      <c r="V422" s="40"/>
      <c r="W422" s="40"/>
      <c r="X422" s="41"/>
      <c r="Y422" s="42"/>
      <c r="Z422" s="42"/>
      <c r="AA422" s="42"/>
    </row>
    <row r="423" spans="1:27" ht="367.5" x14ac:dyDescent="0.55000000000000004">
      <c r="A423" s="12">
        <v>160</v>
      </c>
      <c r="B423" s="13" t="s">
        <v>449</v>
      </c>
      <c r="C423" s="182" t="s">
        <v>450</v>
      </c>
      <c r="D423" s="14" t="s">
        <v>399</v>
      </c>
      <c r="E423" s="14" t="s">
        <v>448</v>
      </c>
      <c r="F423" s="14" t="s">
        <v>58</v>
      </c>
      <c r="G423" s="14">
        <f>'[1]Lotto 160'!C39</f>
        <v>45</v>
      </c>
      <c r="H423" s="14" t="s">
        <v>59</v>
      </c>
      <c r="I423" s="14" t="s">
        <v>60</v>
      </c>
      <c r="J423" s="14" t="s">
        <v>60</v>
      </c>
      <c r="K423" s="14" t="s">
        <v>60</v>
      </c>
      <c r="L423" s="14" t="s">
        <v>60</v>
      </c>
      <c r="M423" s="14" t="s">
        <v>60</v>
      </c>
      <c r="N423" s="14" t="s">
        <v>60</v>
      </c>
      <c r="O423" s="14"/>
      <c r="P423" s="17"/>
      <c r="Q423" s="18"/>
      <c r="R423" s="27"/>
      <c r="S423" s="19"/>
      <c r="T423" s="20"/>
      <c r="U423" s="20">
        <v>8000</v>
      </c>
      <c r="V423" s="40"/>
      <c r="W423" s="40"/>
      <c r="X423" s="41"/>
      <c r="Y423" s="42"/>
      <c r="Z423" s="42"/>
      <c r="AA423" s="42"/>
    </row>
    <row r="424" spans="1:27" ht="367.5" x14ac:dyDescent="0.55000000000000004">
      <c r="A424" s="12">
        <v>160</v>
      </c>
      <c r="B424" s="13" t="s">
        <v>449</v>
      </c>
      <c r="C424" s="182" t="s">
        <v>450</v>
      </c>
      <c r="D424" s="14" t="s">
        <v>399</v>
      </c>
      <c r="E424" s="14" t="s">
        <v>57</v>
      </c>
      <c r="F424" s="14" t="s">
        <v>58</v>
      </c>
      <c r="G424" s="14">
        <f>'[1]Lotto 160'!C40</f>
        <v>45</v>
      </c>
      <c r="H424" s="14" t="s">
        <v>59</v>
      </c>
      <c r="I424" s="14" t="s">
        <v>60</v>
      </c>
      <c r="J424" s="14" t="s">
        <v>60</v>
      </c>
      <c r="K424" s="14" t="s">
        <v>60</v>
      </c>
      <c r="L424" s="14" t="s">
        <v>60</v>
      </c>
      <c r="M424" s="14" t="s">
        <v>60</v>
      </c>
      <c r="N424" s="14" t="s">
        <v>60</v>
      </c>
      <c r="O424" s="14"/>
      <c r="P424" s="17"/>
      <c r="Q424" s="18"/>
      <c r="R424" s="27"/>
      <c r="S424" s="19"/>
      <c r="T424" s="20"/>
      <c r="U424" s="20">
        <v>8000</v>
      </c>
      <c r="V424" s="40"/>
      <c r="W424" s="40"/>
      <c r="X424" s="41"/>
      <c r="Y424" s="42"/>
      <c r="Z424" s="42"/>
      <c r="AA424" s="42"/>
    </row>
    <row r="425" spans="1:27" ht="367.5" x14ac:dyDescent="0.55000000000000004">
      <c r="A425" s="12">
        <v>160</v>
      </c>
      <c r="B425" s="13" t="s">
        <v>449</v>
      </c>
      <c r="C425" s="182" t="s">
        <v>450</v>
      </c>
      <c r="D425" s="14" t="s">
        <v>399</v>
      </c>
      <c r="E425" s="14" t="s">
        <v>41</v>
      </c>
      <c r="F425" s="14" t="s">
        <v>33</v>
      </c>
      <c r="G425" s="14">
        <f>'[1]Lotto 160'!C41</f>
        <v>80</v>
      </c>
      <c r="H425" s="14"/>
      <c r="I425" s="14">
        <f>'[1]valutazione lotto 160'!K20</f>
        <v>13.877773329774218</v>
      </c>
      <c r="J425" s="17">
        <f>G425+I425</f>
        <v>93.877773329774215</v>
      </c>
      <c r="K425" s="14">
        <v>26</v>
      </c>
      <c r="L425" s="16">
        <f>K425*U425/100</f>
        <v>2080</v>
      </c>
      <c r="M425" s="16">
        <f>U425-L425</f>
        <v>5920</v>
      </c>
      <c r="N425" s="25" t="s">
        <v>34</v>
      </c>
      <c r="O425" s="25" t="s">
        <v>15</v>
      </c>
      <c r="P425" s="17" t="s">
        <v>16</v>
      </c>
      <c r="Q425" s="18"/>
      <c r="R425" s="27"/>
      <c r="S425" s="19"/>
      <c r="T425" s="20"/>
      <c r="U425" s="20">
        <v>8000</v>
      </c>
      <c r="V425" s="40"/>
      <c r="W425" s="40"/>
      <c r="X425" s="41"/>
      <c r="Y425" s="42"/>
      <c r="Z425" s="42"/>
      <c r="AA425" s="42"/>
    </row>
    <row r="426" spans="1:27" ht="249.95" customHeight="1" x14ac:dyDescent="0.55000000000000004">
      <c r="A426" s="169">
        <v>161</v>
      </c>
      <c r="B426" s="32" t="s">
        <v>451</v>
      </c>
      <c r="C426" s="33" t="s">
        <v>452</v>
      </c>
      <c r="D426" s="33" t="s">
        <v>399</v>
      </c>
      <c r="E426" s="33" t="s">
        <v>32</v>
      </c>
      <c r="F426" s="33" t="s">
        <v>71</v>
      </c>
      <c r="G426" s="33" t="s">
        <v>60</v>
      </c>
      <c r="H426" s="33" t="s">
        <v>453</v>
      </c>
      <c r="I426" s="33" t="s">
        <v>60</v>
      </c>
      <c r="J426" s="33" t="s">
        <v>60</v>
      </c>
      <c r="K426" s="33" t="s">
        <v>60</v>
      </c>
      <c r="L426" s="33" t="s">
        <v>60</v>
      </c>
      <c r="M426" s="33" t="s">
        <v>60</v>
      </c>
      <c r="N426" s="33" t="s">
        <v>60</v>
      </c>
      <c r="O426" s="33"/>
      <c r="P426" s="37"/>
      <c r="Q426" s="38">
        <v>100</v>
      </c>
      <c r="R426" s="38">
        <f>Q426*4</f>
        <v>400</v>
      </c>
      <c r="S426" s="39" t="s">
        <v>35</v>
      </c>
      <c r="T426" s="40">
        <v>30</v>
      </c>
      <c r="U426" s="40">
        <f t="shared" si="75"/>
        <v>12000</v>
      </c>
      <c r="V426" s="40">
        <f>U426*0.2</f>
        <v>2400</v>
      </c>
      <c r="W426" s="40">
        <f>U426/4/12*6</f>
        <v>1500</v>
      </c>
      <c r="X426" s="41">
        <f>U426+V426+W426</f>
        <v>15900</v>
      </c>
      <c r="Y426" s="42">
        <f>U426*0.02</f>
        <v>240</v>
      </c>
      <c r="Z426" s="42">
        <f>U426*0.01</f>
        <v>120</v>
      </c>
      <c r="AA426" s="42" t="s">
        <v>36</v>
      </c>
    </row>
    <row r="427" spans="1:27" ht="249.95" customHeight="1" x14ac:dyDescent="0.55000000000000004">
      <c r="A427" s="169">
        <v>161</v>
      </c>
      <c r="B427" s="32" t="s">
        <v>451</v>
      </c>
      <c r="C427" s="33" t="s">
        <v>452</v>
      </c>
      <c r="D427" s="33" t="s">
        <v>399</v>
      </c>
      <c r="E427" s="33" t="s">
        <v>133</v>
      </c>
      <c r="F427" s="33" t="s">
        <v>71</v>
      </c>
      <c r="G427" s="33" t="s">
        <v>60</v>
      </c>
      <c r="H427" s="33" t="s">
        <v>453</v>
      </c>
      <c r="I427" s="33" t="s">
        <v>60</v>
      </c>
      <c r="J427" s="33" t="s">
        <v>60</v>
      </c>
      <c r="K427" s="33" t="s">
        <v>60</v>
      </c>
      <c r="L427" s="33" t="s">
        <v>60</v>
      </c>
      <c r="M427" s="33" t="s">
        <v>60</v>
      </c>
      <c r="N427" s="33" t="s">
        <v>60</v>
      </c>
      <c r="O427" s="33"/>
      <c r="P427" s="37"/>
      <c r="Q427" s="38"/>
      <c r="R427" s="38"/>
      <c r="S427" s="39"/>
      <c r="T427" s="40"/>
      <c r="U427" s="40"/>
      <c r="V427" s="40"/>
      <c r="W427" s="40"/>
      <c r="X427" s="41"/>
      <c r="Y427" s="42"/>
      <c r="Z427" s="42"/>
      <c r="AA427" s="42"/>
    </row>
    <row r="428" spans="1:27" ht="249.95" customHeight="1" x14ac:dyDescent="0.55000000000000004">
      <c r="A428" s="169">
        <v>161</v>
      </c>
      <c r="B428" s="32" t="s">
        <v>451</v>
      </c>
      <c r="C428" s="33" t="s">
        <v>452</v>
      </c>
      <c r="D428" s="33" t="s">
        <v>399</v>
      </c>
      <c r="E428" s="33" t="s">
        <v>135</v>
      </c>
      <c r="F428" s="33" t="s">
        <v>71</v>
      </c>
      <c r="G428" s="33" t="s">
        <v>60</v>
      </c>
      <c r="H428" s="33" t="s">
        <v>453</v>
      </c>
      <c r="I428" s="33" t="s">
        <v>60</v>
      </c>
      <c r="J428" s="33" t="s">
        <v>60</v>
      </c>
      <c r="K428" s="33" t="s">
        <v>60</v>
      </c>
      <c r="L428" s="33" t="s">
        <v>60</v>
      </c>
      <c r="M428" s="33" t="s">
        <v>60</v>
      </c>
      <c r="N428" s="33" t="s">
        <v>60</v>
      </c>
      <c r="O428" s="33"/>
      <c r="P428" s="37"/>
      <c r="Q428" s="38"/>
      <c r="R428" s="38"/>
      <c r="S428" s="39"/>
      <c r="T428" s="40"/>
      <c r="U428" s="40"/>
      <c r="V428" s="40"/>
      <c r="W428" s="40"/>
      <c r="X428" s="41"/>
      <c r="Y428" s="42"/>
      <c r="Z428" s="42"/>
      <c r="AA428" s="42"/>
    </row>
    <row r="429" spans="1:27" s="71" customFormat="1" ht="249.95" customHeight="1" x14ac:dyDescent="0.55000000000000004">
      <c r="A429" s="12">
        <v>162</v>
      </c>
      <c r="B429" s="13" t="s">
        <v>454</v>
      </c>
      <c r="C429" s="14" t="s">
        <v>455</v>
      </c>
      <c r="D429" s="14" t="s">
        <v>399</v>
      </c>
      <c r="E429" s="14" t="s">
        <v>133</v>
      </c>
      <c r="F429" s="14" t="s">
        <v>58</v>
      </c>
      <c r="G429" s="14">
        <f>'[1]Lotto 162'!C44</f>
        <v>45</v>
      </c>
      <c r="H429" s="14" t="s">
        <v>59</v>
      </c>
      <c r="I429" s="14" t="s">
        <v>60</v>
      </c>
      <c r="J429" s="14" t="s">
        <v>60</v>
      </c>
      <c r="K429" s="14" t="s">
        <v>60</v>
      </c>
      <c r="L429" s="14" t="s">
        <v>60</v>
      </c>
      <c r="M429" s="14" t="s">
        <v>60</v>
      </c>
      <c r="N429" s="14" t="s">
        <v>60</v>
      </c>
      <c r="O429" s="14"/>
      <c r="P429" s="17"/>
      <c r="Q429" s="18">
        <v>70</v>
      </c>
      <c r="R429" s="18">
        <f>Q429*4</f>
        <v>280</v>
      </c>
      <c r="S429" s="19" t="s">
        <v>35</v>
      </c>
      <c r="T429" s="20">
        <v>200</v>
      </c>
      <c r="U429" s="20">
        <f>R429*T429</f>
        <v>56000</v>
      </c>
      <c r="V429" s="168">
        <f>U429*0.2</f>
        <v>11200</v>
      </c>
      <c r="W429" s="40">
        <f>U429/4/12*6</f>
        <v>7000</v>
      </c>
      <c r="X429" s="41">
        <f>U429+V429+W429</f>
        <v>74200</v>
      </c>
      <c r="Y429" s="42">
        <f>U429*0.02</f>
        <v>1120</v>
      </c>
      <c r="Z429" s="42">
        <f>U429*0.01</f>
        <v>560</v>
      </c>
      <c r="AA429" s="42" t="s">
        <v>36</v>
      </c>
    </row>
    <row r="430" spans="1:27" s="71" customFormat="1" ht="249.95" customHeight="1" x14ac:dyDescent="0.55000000000000004">
      <c r="A430" s="12">
        <v>162</v>
      </c>
      <c r="B430" s="13" t="s">
        <v>454</v>
      </c>
      <c r="C430" s="14" t="s">
        <v>455</v>
      </c>
      <c r="D430" s="14" t="s">
        <v>399</v>
      </c>
      <c r="E430" s="14" t="s">
        <v>424</v>
      </c>
      <c r="F430" s="14" t="s">
        <v>58</v>
      </c>
      <c r="G430" s="14">
        <f>'[1]Lotto 162'!C45</f>
        <v>45</v>
      </c>
      <c r="H430" s="14" t="s">
        <v>59</v>
      </c>
      <c r="I430" s="14" t="s">
        <v>60</v>
      </c>
      <c r="J430" s="14" t="s">
        <v>60</v>
      </c>
      <c r="K430" s="14" t="s">
        <v>60</v>
      </c>
      <c r="L430" s="14" t="s">
        <v>60</v>
      </c>
      <c r="M430" s="14" t="s">
        <v>60</v>
      </c>
      <c r="N430" s="14" t="s">
        <v>60</v>
      </c>
      <c r="O430" s="14"/>
      <c r="P430" s="17"/>
      <c r="Q430" s="18"/>
      <c r="R430" s="18"/>
      <c r="S430" s="19"/>
      <c r="T430" s="20"/>
      <c r="U430" s="20"/>
      <c r="V430" s="168"/>
      <c r="W430" s="40"/>
      <c r="X430" s="41"/>
      <c r="Y430" s="42"/>
      <c r="Z430" s="42"/>
      <c r="AA430" s="42"/>
    </row>
    <row r="431" spans="1:27" s="71" customFormat="1" ht="249.95" customHeight="1" x14ac:dyDescent="0.55000000000000004">
      <c r="A431" s="12">
        <v>162</v>
      </c>
      <c r="B431" s="13" t="s">
        <v>454</v>
      </c>
      <c r="C431" s="14" t="s">
        <v>455</v>
      </c>
      <c r="D431" s="14" t="s">
        <v>399</v>
      </c>
      <c r="E431" s="14" t="s">
        <v>57</v>
      </c>
      <c r="F431" s="14" t="s">
        <v>33</v>
      </c>
      <c r="G431" s="14">
        <f>'[1]Lotto 162'!C46</f>
        <v>80</v>
      </c>
      <c r="H431" s="14"/>
      <c r="I431" s="14">
        <f>'[1]valutazione lotto 162'!K19</f>
        <v>20</v>
      </c>
      <c r="J431" s="17">
        <v>100</v>
      </c>
      <c r="K431" s="14">
        <v>7.5</v>
      </c>
      <c r="L431" s="16">
        <f>K431*U431/100</f>
        <v>4200</v>
      </c>
      <c r="M431" s="16">
        <f>U431-L431</f>
        <v>51800</v>
      </c>
      <c r="N431" s="25" t="s">
        <v>14</v>
      </c>
      <c r="O431" s="14"/>
      <c r="P431" s="45" t="s">
        <v>44</v>
      </c>
      <c r="Q431" s="18"/>
      <c r="R431" s="18"/>
      <c r="S431" s="19"/>
      <c r="T431" s="20"/>
      <c r="U431" s="46">
        <v>56000</v>
      </c>
      <c r="V431" s="168"/>
      <c r="W431" s="40"/>
      <c r="X431" s="41"/>
      <c r="Y431" s="42"/>
      <c r="Z431" s="42"/>
      <c r="AA431" s="42"/>
    </row>
    <row r="432" spans="1:27" s="71" customFormat="1" ht="249.95" customHeight="1" x14ac:dyDescent="0.55000000000000004">
      <c r="A432" s="12">
        <v>162</v>
      </c>
      <c r="B432" s="13" t="s">
        <v>454</v>
      </c>
      <c r="C432" s="14" t="s">
        <v>455</v>
      </c>
      <c r="D432" s="14" t="s">
        <v>399</v>
      </c>
      <c r="E432" s="14" t="s">
        <v>105</v>
      </c>
      <c r="F432" s="14" t="s">
        <v>58</v>
      </c>
      <c r="G432" s="14">
        <f>'[1]Lotto 162'!C47</f>
        <v>45</v>
      </c>
      <c r="H432" s="14" t="s">
        <v>59</v>
      </c>
      <c r="I432" s="14" t="s">
        <v>60</v>
      </c>
      <c r="J432" s="14" t="s">
        <v>60</v>
      </c>
      <c r="K432" s="14" t="s">
        <v>60</v>
      </c>
      <c r="L432" s="14" t="s">
        <v>60</v>
      </c>
      <c r="M432" s="14" t="s">
        <v>60</v>
      </c>
      <c r="N432" s="14" t="s">
        <v>60</v>
      </c>
      <c r="O432" s="14"/>
      <c r="P432" s="17"/>
      <c r="Q432" s="18"/>
      <c r="R432" s="18"/>
      <c r="S432" s="19"/>
      <c r="T432" s="20"/>
      <c r="U432" s="20"/>
      <c r="V432" s="168"/>
      <c r="W432" s="40"/>
      <c r="X432" s="41"/>
      <c r="Y432" s="42"/>
      <c r="Z432" s="42"/>
      <c r="AA432" s="42"/>
    </row>
    <row r="433" spans="1:27" s="71" customFormat="1" ht="249.95" customHeight="1" x14ac:dyDescent="0.55000000000000004">
      <c r="A433" s="12">
        <v>162</v>
      </c>
      <c r="B433" s="13" t="s">
        <v>454</v>
      </c>
      <c r="C433" s="14" t="s">
        <v>455</v>
      </c>
      <c r="D433" s="14" t="s">
        <v>399</v>
      </c>
      <c r="E433" s="14" t="s">
        <v>125</v>
      </c>
      <c r="F433" s="14" t="s">
        <v>58</v>
      </c>
      <c r="G433" s="14">
        <f>'[1]Lotto 162'!C48</f>
        <v>45</v>
      </c>
      <c r="H433" s="14" t="s">
        <v>59</v>
      </c>
      <c r="I433" s="14" t="s">
        <v>60</v>
      </c>
      <c r="J433" s="14" t="s">
        <v>60</v>
      </c>
      <c r="K433" s="14" t="s">
        <v>60</v>
      </c>
      <c r="L433" s="14" t="s">
        <v>60</v>
      </c>
      <c r="M433" s="14" t="s">
        <v>60</v>
      </c>
      <c r="N433" s="14" t="s">
        <v>60</v>
      </c>
      <c r="O433" s="14"/>
      <c r="P433" s="17"/>
      <c r="Q433" s="18"/>
      <c r="R433" s="18"/>
      <c r="S433" s="19"/>
      <c r="T433" s="20"/>
      <c r="U433" s="20"/>
      <c r="V433" s="168"/>
      <c r="W433" s="40"/>
      <c r="X433" s="41"/>
      <c r="Y433" s="42"/>
      <c r="Z433" s="42"/>
      <c r="AA433" s="42"/>
    </row>
    <row r="434" spans="1:27" s="71" customFormat="1" ht="249.95" customHeight="1" x14ac:dyDescent="0.55000000000000004">
      <c r="A434" s="12">
        <v>162</v>
      </c>
      <c r="B434" s="13" t="s">
        <v>454</v>
      </c>
      <c r="C434" s="14" t="s">
        <v>455</v>
      </c>
      <c r="D434" s="14" t="s">
        <v>399</v>
      </c>
      <c r="E434" s="14" t="s">
        <v>135</v>
      </c>
      <c r="F434" s="14" t="s">
        <v>58</v>
      </c>
      <c r="G434" s="14">
        <f>'[1]Lotto 162'!C49</f>
        <v>45</v>
      </c>
      <c r="H434" s="14" t="s">
        <v>59</v>
      </c>
      <c r="I434" s="14" t="s">
        <v>60</v>
      </c>
      <c r="J434" s="14" t="s">
        <v>60</v>
      </c>
      <c r="K434" s="14" t="s">
        <v>60</v>
      </c>
      <c r="L434" s="14" t="s">
        <v>60</v>
      </c>
      <c r="M434" s="14" t="s">
        <v>60</v>
      </c>
      <c r="N434" s="14" t="s">
        <v>60</v>
      </c>
      <c r="O434" s="14"/>
      <c r="P434" s="17"/>
      <c r="Q434" s="18"/>
      <c r="R434" s="18"/>
      <c r="S434" s="19"/>
      <c r="T434" s="20"/>
      <c r="U434" s="20"/>
      <c r="V434" s="168"/>
      <c r="W434" s="40"/>
      <c r="X434" s="41"/>
      <c r="Y434" s="42"/>
      <c r="Z434" s="42"/>
      <c r="AA434" s="42"/>
    </row>
    <row r="435" spans="1:27" s="71" customFormat="1" ht="249.95" customHeight="1" x14ac:dyDescent="0.55000000000000004">
      <c r="A435" s="12">
        <v>162</v>
      </c>
      <c r="B435" s="13" t="s">
        <v>454</v>
      </c>
      <c r="C435" s="14" t="s">
        <v>455</v>
      </c>
      <c r="D435" s="14" t="s">
        <v>399</v>
      </c>
      <c r="E435" s="14" t="s">
        <v>456</v>
      </c>
      <c r="F435" s="14" t="s">
        <v>58</v>
      </c>
      <c r="G435" s="14">
        <f>'[1]Lotto 162'!C50</f>
        <v>45</v>
      </c>
      <c r="H435" s="14" t="s">
        <v>59</v>
      </c>
      <c r="I435" s="14" t="s">
        <v>60</v>
      </c>
      <c r="J435" s="14" t="s">
        <v>60</v>
      </c>
      <c r="K435" s="14" t="s">
        <v>60</v>
      </c>
      <c r="L435" s="14" t="s">
        <v>60</v>
      </c>
      <c r="M435" s="14" t="s">
        <v>60</v>
      </c>
      <c r="N435" s="14" t="s">
        <v>60</v>
      </c>
      <c r="O435" s="14"/>
      <c r="P435" s="17"/>
      <c r="Q435" s="18"/>
      <c r="R435" s="18"/>
      <c r="S435" s="19"/>
      <c r="T435" s="20"/>
      <c r="U435" s="20"/>
      <c r="V435" s="168"/>
      <c r="W435" s="40"/>
      <c r="X435" s="41"/>
      <c r="Y435" s="42"/>
      <c r="Z435" s="42"/>
      <c r="AA435" s="42"/>
    </row>
    <row r="436" spans="1:27" s="71" customFormat="1" ht="249.95" customHeight="1" x14ac:dyDescent="0.55000000000000004">
      <c r="A436" s="12">
        <v>162</v>
      </c>
      <c r="B436" s="13" t="s">
        <v>454</v>
      </c>
      <c r="C436" s="14" t="s">
        <v>455</v>
      </c>
      <c r="D436" s="14" t="s">
        <v>399</v>
      </c>
      <c r="E436" s="14" t="s">
        <v>248</v>
      </c>
      <c r="F436" s="14" t="s">
        <v>58</v>
      </c>
      <c r="G436" s="14">
        <f>'[1]Lotto 162'!C51</f>
        <v>45</v>
      </c>
      <c r="H436" s="14" t="s">
        <v>59</v>
      </c>
      <c r="I436" s="14" t="s">
        <v>60</v>
      </c>
      <c r="J436" s="14" t="s">
        <v>60</v>
      </c>
      <c r="K436" s="14" t="s">
        <v>60</v>
      </c>
      <c r="L436" s="14" t="s">
        <v>60</v>
      </c>
      <c r="M436" s="14" t="s">
        <v>60</v>
      </c>
      <c r="N436" s="14" t="s">
        <v>60</v>
      </c>
      <c r="O436" s="14"/>
      <c r="P436" s="17"/>
      <c r="Q436" s="18"/>
      <c r="R436" s="18"/>
      <c r="S436" s="19"/>
      <c r="T436" s="20"/>
      <c r="U436" s="20"/>
      <c r="V436" s="168"/>
      <c r="W436" s="40"/>
      <c r="X436" s="41"/>
      <c r="Y436" s="42"/>
      <c r="Z436" s="42"/>
      <c r="AA436" s="42"/>
    </row>
    <row r="437" spans="1:27" s="71" customFormat="1" ht="249.95" customHeight="1" x14ac:dyDescent="0.55000000000000004">
      <c r="A437" s="169">
        <v>163</v>
      </c>
      <c r="B437" s="32" t="s">
        <v>457</v>
      </c>
      <c r="C437" s="53" t="s">
        <v>458</v>
      </c>
      <c r="D437" s="33" t="s">
        <v>399</v>
      </c>
      <c r="E437" s="53" t="s">
        <v>133</v>
      </c>
      <c r="F437" s="53" t="s">
        <v>71</v>
      </c>
      <c r="G437" s="33" t="s">
        <v>60</v>
      </c>
      <c r="H437" s="33" t="s">
        <v>453</v>
      </c>
      <c r="I437" s="33" t="s">
        <v>60</v>
      </c>
      <c r="J437" s="33" t="s">
        <v>60</v>
      </c>
      <c r="K437" s="33" t="s">
        <v>60</v>
      </c>
      <c r="L437" s="33" t="s">
        <v>60</v>
      </c>
      <c r="M437" s="33" t="s">
        <v>60</v>
      </c>
      <c r="N437" s="33" t="s">
        <v>60</v>
      </c>
      <c r="O437" s="33"/>
      <c r="P437" s="37"/>
      <c r="Q437" s="38">
        <v>20</v>
      </c>
      <c r="R437" s="38">
        <f>Q437*4</f>
        <v>80</v>
      </c>
      <c r="S437" s="39" t="s">
        <v>35</v>
      </c>
      <c r="T437" s="40">
        <v>200</v>
      </c>
      <c r="U437" s="40">
        <f>R437*T437</f>
        <v>16000</v>
      </c>
      <c r="V437" s="40">
        <f>U437*0.2</f>
        <v>3200</v>
      </c>
      <c r="W437" s="40">
        <f>U437/4/12*6</f>
        <v>2000</v>
      </c>
      <c r="X437" s="41">
        <f>U437+V437+W437</f>
        <v>21200</v>
      </c>
      <c r="Y437" s="42">
        <f>U437*0.02</f>
        <v>320</v>
      </c>
      <c r="Z437" s="42">
        <f>U437*0.01</f>
        <v>160</v>
      </c>
      <c r="AA437" s="42" t="s">
        <v>36</v>
      </c>
    </row>
    <row r="438" spans="1:27" s="71" customFormat="1" ht="249.95" customHeight="1" x14ac:dyDescent="0.55000000000000004">
      <c r="A438" s="169">
        <v>163</v>
      </c>
      <c r="B438" s="32" t="s">
        <v>457</v>
      </c>
      <c r="C438" s="53" t="s">
        <v>458</v>
      </c>
      <c r="D438" s="33" t="s">
        <v>399</v>
      </c>
      <c r="E438" s="53" t="s">
        <v>125</v>
      </c>
      <c r="F438" s="53" t="s">
        <v>71</v>
      </c>
      <c r="G438" s="33" t="s">
        <v>60</v>
      </c>
      <c r="H438" s="33" t="s">
        <v>453</v>
      </c>
      <c r="I438" s="33" t="s">
        <v>60</v>
      </c>
      <c r="J438" s="33" t="s">
        <v>60</v>
      </c>
      <c r="K438" s="33" t="s">
        <v>60</v>
      </c>
      <c r="L438" s="33" t="s">
        <v>60</v>
      </c>
      <c r="M438" s="33" t="s">
        <v>60</v>
      </c>
      <c r="N438" s="33" t="s">
        <v>60</v>
      </c>
      <c r="O438" s="33"/>
      <c r="P438" s="37"/>
      <c r="Q438" s="38"/>
      <c r="R438" s="38"/>
      <c r="S438" s="39"/>
      <c r="T438" s="40"/>
      <c r="U438" s="40"/>
      <c r="V438" s="40"/>
      <c r="W438" s="40"/>
      <c r="X438" s="41"/>
      <c r="Y438" s="42"/>
      <c r="Z438" s="42"/>
      <c r="AA438" s="42"/>
    </row>
    <row r="439" spans="1:27" s="71" customFormat="1" ht="249.95" customHeight="1" x14ac:dyDescent="0.55000000000000004">
      <c r="A439" s="12">
        <v>164</v>
      </c>
      <c r="B439" s="13" t="s">
        <v>459</v>
      </c>
      <c r="C439" s="14" t="s">
        <v>460</v>
      </c>
      <c r="D439" s="14" t="s">
        <v>399</v>
      </c>
      <c r="E439" s="14" t="s">
        <v>133</v>
      </c>
      <c r="F439" s="14" t="s">
        <v>71</v>
      </c>
      <c r="G439" s="14" t="s">
        <v>60</v>
      </c>
      <c r="H439" s="14" t="s">
        <v>461</v>
      </c>
      <c r="I439" s="14" t="s">
        <v>60</v>
      </c>
      <c r="J439" s="14" t="s">
        <v>60</v>
      </c>
      <c r="K439" s="14" t="s">
        <v>60</v>
      </c>
      <c r="L439" s="14" t="s">
        <v>60</v>
      </c>
      <c r="M439" s="14" t="s">
        <v>60</v>
      </c>
      <c r="N439" s="14" t="s">
        <v>60</v>
      </c>
      <c r="O439" s="14"/>
      <c r="P439" s="17"/>
      <c r="Q439" s="18">
        <v>10</v>
      </c>
      <c r="R439" s="18">
        <f>Q439*4</f>
        <v>40</v>
      </c>
      <c r="S439" s="19" t="s">
        <v>35</v>
      </c>
      <c r="T439" s="20">
        <v>200</v>
      </c>
      <c r="U439" s="20">
        <f>R439*T439</f>
        <v>8000</v>
      </c>
      <c r="V439" s="168">
        <f>U439*0.2</f>
        <v>1600</v>
      </c>
      <c r="W439" s="40">
        <f>U439/4/12*6</f>
        <v>1000</v>
      </c>
      <c r="X439" s="41">
        <f>U439+V439+W439</f>
        <v>10600</v>
      </c>
      <c r="Y439" s="42">
        <f>U439*0.02</f>
        <v>160</v>
      </c>
      <c r="Z439" s="42">
        <f>U439*0.01</f>
        <v>80</v>
      </c>
      <c r="AA439" s="42" t="s">
        <v>36</v>
      </c>
    </row>
    <row r="440" spans="1:27" s="11" customFormat="1" ht="249.95" customHeight="1" x14ac:dyDescent="0.55000000000000004">
      <c r="A440" s="12">
        <v>164</v>
      </c>
      <c r="B440" s="13" t="s">
        <v>459</v>
      </c>
      <c r="C440" s="14" t="s">
        <v>460</v>
      </c>
      <c r="D440" s="14" t="s">
        <v>399</v>
      </c>
      <c r="E440" s="14" t="s">
        <v>135</v>
      </c>
      <c r="F440" s="14" t="s">
        <v>71</v>
      </c>
      <c r="G440" s="14" t="s">
        <v>60</v>
      </c>
      <c r="H440" s="14" t="s">
        <v>461</v>
      </c>
      <c r="I440" s="14" t="s">
        <v>60</v>
      </c>
      <c r="J440" s="14" t="s">
        <v>60</v>
      </c>
      <c r="K440" s="14" t="s">
        <v>60</v>
      </c>
      <c r="L440" s="14" t="s">
        <v>60</v>
      </c>
      <c r="M440" s="14" t="s">
        <v>60</v>
      </c>
      <c r="N440" s="14" t="s">
        <v>60</v>
      </c>
      <c r="O440" s="14"/>
      <c r="P440" s="17"/>
      <c r="Q440" s="18"/>
      <c r="R440" s="18"/>
      <c r="S440" s="19"/>
      <c r="T440" s="20"/>
      <c r="U440" s="20"/>
      <c r="V440" s="168"/>
      <c r="W440" s="40"/>
      <c r="X440" s="41"/>
      <c r="Y440" s="42"/>
      <c r="Z440" s="42"/>
      <c r="AA440" s="42"/>
    </row>
    <row r="441" spans="1:27" s="11" customFormat="1" ht="249.95" customHeight="1" x14ac:dyDescent="0.55000000000000004">
      <c r="A441" s="12">
        <v>164</v>
      </c>
      <c r="B441" s="13" t="s">
        <v>459</v>
      </c>
      <c r="C441" s="14" t="s">
        <v>460</v>
      </c>
      <c r="D441" s="14" t="s">
        <v>399</v>
      </c>
      <c r="E441" s="14" t="s">
        <v>248</v>
      </c>
      <c r="F441" s="14" t="s">
        <v>33</v>
      </c>
      <c r="G441" s="14">
        <f>'[1]Lotto 164'!B25</f>
        <v>80</v>
      </c>
      <c r="H441" s="14"/>
      <c r="I441" s="14">
        <f>'[1]valutazione lotto 164'!K19</f>
        <v>20</v>
      </c>
      <c r="J441" s="17">
        <v>100</v>
      </c>
      <c r="K441" s="14">
        <v>10</v>
      </c>
      <c r="L441" s="16">
        <f>K441*U441/100</f>
        <v>800</v>
      </c>
      <c r="M441" s="16">
        <f>U441-L441</f>
        <v>7200</v>
      </c>
      <c r="N441" s="25" t="s">
        <v>14</v>
      </c>
      <c r="O441" s="14"/>
      <c r="P441" s="45" t="s">
        <v>44</v>
      </c>
      <c r="Q441" s="18"/>
      <c r="R441" s="18"/>
      <c r="S441" s="19"/>
      <c r="T441" s="20"/>
      <c r="U441" s="46">
        <v>8000</v>
      </c>
      <c r="V441" s="168"/>
      <c r="W441" s="40"/>
      <c r="X441" s="41"/>
      <c r="Y441" s="42"/>
      <c r="Z441" s="42"/>
      <c r="AA441" s="42"/>
    </row>
    <row r="442" spans="1:27" s="11" customFormat="1" ht="249.95" customHeight="1" x14ac:dyDescent="0.55000000000000004">
      <c r="A442" s="169">
        <v>165</v>
      </c>
      <c r="B442" s="32" t="s">
        <v>462</v>
      </c>
      <c r="C442" s="33" t="s">
        <v>463</v>
      </c>
      <c r="D442" s="33" t="s">
        <v>399</v>
      </c>
      <c r="E442" s="33" t="s">
        <v>464</v>
      </c>
      <c r="F442" s="33" t="s">
        <v>71</v>
      </c>
      <c r="G442" s="33" t="s">
        <v>60</v>
      </c>
      <c r="H442" s="33" t="s">
        <v>465</v>
      </c>
      <c r="I442" s="33" t="s">
        <v>60</v>
      </c>
      <c r="J442" s="33" t="s">
        <v>60</v>
      </c>
      <c r="K442" s="33" t="s">
        <v>60</v>
      </c>
      <c r="L442" s="33" t="s">
        <v>60</v>
      </c>
      <c r="M442" s="33" t="s">
        <v>60</v>
      </c>
      <c r="N442" s="33" t="s">
        <v>60</v>
      </c>
      <c r="O442" s="33"/>
      <c r="P442" s="37"/>
      <c r="Q442" s="38">
        <v>20</v>
      </c>
      <c r="R442" s="38">
        <f>Q442*4</f>
        <v>80</v>
      </c>
      <c r="S442" s="39" t="s">
        <v>35</v>
      </c>
      <c r="T442" s="40">
        <v>500</v>
      </c>
      <c r="U442" s="40">
        <f>R442*T442</f>
        <v>40000</v>
      </c>
      <c r="V442" s="40">
        <f>U442*0.2</f>
        <v>8000</v>
      </c>
      <c r="W442" s="40">
        <f>U442/4/12*6</f>
        <v>5000</v>
      </c>
      <c r="X442" s="41">
        <f>U442+V442+W442</f>
        <v>53000</v>
      </c>
      <c r="Y442" s="42">
        <f>U442*0.02</f>
        <v>800</v>
      </c>
      <c r="Z442" s="42">
        <f>U442*0.01</f>
        <v>400</v>
      </c>
      <c r="AA442" s="42" t="s">
        <v>36</v>
      </c>
    </row>
    <row r="443" spans="1:27" s="11" customFormat="1" ht="249.95" customHeight="1" x14ac:dyDescent="0.55000000000000004">
      <c r="A443" s="169">
        <v>165</v>
      </c>
      <c r="B443" s="32" t="s">
        <v>462</v>
      </c>
      <c r="C443" s="33" t="s">
        <v>463</v>
      </c>
      <c r="D443" s="33" t="s">
        <v>399</v>
      </c>
      <c r="E443" s="33" t="s">
        <v>161</v>
      </c>
      <c r="F443" s="33" t="s">
        <v>71</v>
      </c>
      <c r="G443" s="33" t="s">
        <v>60</v>
      </c>
      <c r="H443" s="33" t="s">
        <v>465</v>
      </c>
      <c r="I443" s="33" t="s">
        <v>60</v>
      </c>
      <c r="J443" s="33" t="s">
        <v>60</v>
      </c>
      <c r="K443" s="33" t="s">
        <v>60</v>
      </c>
      <c r="L443" s="33" t="s">
        <v>60</v>
      </c>
      <c r="M443" s="33" t="s">
        <v>60</v>
      </c>
      <c r="N443" s="33" t="s">
        <v>60</v>
      </c>
      <c r="O443" s="33"/>
      <c r="P443" s="37"/>
      <c r="Q443" s="38"/>
      <c r="R443" s="38"/>
      <c r="S443" s="39"/>
      <c r="T443" s="40"/>
      <c r="U443" s="40"/>
      <c r="V443" s="40"/>
      <c r="W443" s="40"/>
      <c r="X443" s="41"/>
      <c r="Y443" s="42"/>
      <c r="Z443" s="42"/>
      <c r="AA443" s="42"/>
    </row>
    <row r="444" spans="1:27" s="11" customFormat="1" ht="249.95" customHeight="1" x14ac:dyDescent="0.55000000000000004">
      <c r="A444" s="169">
        <v>165</v>
      </c>
      <c r="B444" s="32" t="s">
        <v>462</v>
      </c>
      <c r="C444" s="33" t="s">
        <v>463</v>
      </c>
      <c r="D444" s="33" t="s">
        <v>399</v>
      </c>
      <c r="E444" s="33" t="s">
        <v>133</v>
      </c>
      <c r="F444" s="33" t="s">
        <v>71</v>
      </c>
      <c r="G444" s="33" t="s">
        <v>60</v>
      </c>
      <c r="H444" s="33" t="s">
        <v>465</v>
      </c>
      <c r="I444" s="33" t="s">
        <v>60</v>
      </c>
      <c r="J444" s="33" t="s">
        <v>60</v>
      </c>
      <c r="K444" s="33" t="s">
        <v>60</v>
      </c>
      <c r="L444" s="33" t="s">
        <v>60</v>
      </c>
      <c r="M444" s="33" t="s">
        <v>60</v>
      </c>
      <c r="N444" s="33" t="s">
        <v>60</v>
      </c>
      <c r="O444" s="33"/>
      <c r="P444" s="37"/>
      <c r="Q444" s="38"/>
      <c r="R444" s="38"/>
      <c r="S444" s="39"/>
      <c r="T444" s="40"/>
      <c r="U444" s="40"/>
      <c r="V444" s="40"/>
      <c r="W444" s="40"/>
      <c r="X444" s="41"/>
      <c r="Y444" s="42"/>
      <c r="Z444" s="42"/>
      <c r="AA444" s="42"/>
    </row>
    <row r="445" spans="1:27" s="11" customFormat="1" ht="249.95" customHeight="1" x14ac:dyDescent="0.55000000000000004">
      <c r="A445" s="169">
        <v>165</v>
      </c>
      <c r="B445" s="32" t="s">
        <v>462</v>
      </c>
      <c r="C445" s="33" t="s">
        <v>463</v>
      </c>
      <c r="D445" s="33" t="s">
        <v>399</v>
      </c>
      <c r="E445" s="33" t="s">
        <v>424</v>
      </c>
      <c r="F445" s="33" t="s">
        <v>71</v>
      </c>
      <c r="G445" s="33" t="s">
        <v>60</v>
      </c>
      <c r="H445" s="33" t="s">
        <v>465</v>
      </c>
      <c r="I445" s="33" t="s">
        <v>60</v>
      </c>
      <c r="J445" s="33" t="s">
        <v>60</v>
      </c>
      <c r="K445" s="33" t="s">
        <v>60</v>
      </c>
      <c r="L445" s="33" t="s">
        <v>60</v>
      </c>
      <c r="M445" s="33" t="s">
        <v>60</v>
      </c>
      <c r="N445" s="33" t="s">
        <v>60</v>
      </c>
      <c r="O445" s="33"/>
      <c r="P445" s="37"/>
      <c r="Q445" s="38"/>
      <c r="R445" s="38"/>
      <c r="S445" s="39"/>
      <c r="T445" s="40"/>
      <c r="U445" s="40"/>
      <c r="V445" s="40"/>
      <c r="W445" s="40"/>
      <c r="X445" s="41"/>
      <c r="Y445" s="42"/>
      <c r="Z445" s="42"/>
      <c r="AA445" s="42"/>
    </row>
    <row r="446" spans="1:27" s="11" customFormat="1" ht="249.95" customHeight="1" x14ac:dyDescent="0.55000000000000004">
      <c r="A446" s="169">
        <v>165</v>
      </c>
      <c r="B446" s="32" t="s">
        <v>462</v>
      </c>
      <c r="C446" s="33" t="s">
        <v>463</v>
      </c>
      <c r="D446" s="33" t="s">
        <v>399</v>
      </c>
      <c r="E446" s="33" t="s">
        <v>105</v>
      </c>
      <c r="F446" s="33" t="s">
        <v>71</v>
      </c>
      <c r="G446" s="33" t="s">
        <v>60</v>
      </c>
      <c r="H446" s="33" t="s">
        <v>465</v>
      </c>
      <c r="I446" s="33" t="s">
        <v>60</v>
      </c>
      <c r="J446" s="33" t="s">
        <v>60</v>
      </c>
      <c r="K446" s="33" t="s">
        <v>60</v>
      </c>
      <c r="L446" s="33" t="s">
        <v>60</v>
      </c>
      <c r="M446" s="33" t="s">
        <v>60</v>
      </c>
      <c r="N446" s="33" t="s">
        <v>60</v>
      </c>
      <c r="O446" s="33"/>
      <c r="P446" s="37"/>
      <c r="Q446" s="38"/>
      <c r="R446" s="38"/>
      <c r="S446" s="39"/>
      <c r="T446" s="40"/>
      <c r="U446" s="40"/>
      <c r="V446" s="40"/>
      <c r="W446" s="40"/>
      <c r="X446" s="41"/>
      <c r="Y446" s="42"/>
      <c r="Z446" s="42"/>
      <c r="AA446" s="42"/>
    </row>
    <row r="447" spans="1:27" s="11" customFormat="1" ht="249.95" customHeight="1" x14ac:dyDescent="0.55000000000000004">
      <c r="A447" s="169">
        <v>165</v>
      </c>
      <c r="B447" s="32" t="s">
        <v>462</v>
      </c>
      <c r="C447" s="33" t="s">
        <v>463</v>
      </c>
      <c r="D447" s="33" t="s">
        <v>399</v>
      </c>
      <c r="E447" s="33" t="s">
        <v>125</v>
      </c>
      <c r="F447" s="33" t="s">
        <v>71</v>
      </c>
      <c r="G447" s="33" t="s">
        <v>60</v>
      </c>
      <c r="H447" s="33" t="s">
        <v>465</v>
      </c>
      <c r="I447" s="33" t="s">
        <v>60</v>
      </c>
      <c r="J447" s="33" t="s">
        <v>60</v>
      </c>
      <c r="K447" s="33" t="s">
        <v>60</v>
      </c>
      <c r="L447" s="33" t="s">
        <v>60</v>
      </c>
      <c r="M447" s="33" t="s">
        <v>60</v>
      </c>
      <c r="N447" s="33" t="s">
        <v>60</v>
      </c>
      <c r="O447" s="33"/>
      <c r="P447" s="37"/>
      <c r="Q447" s="38"/>
      <c r="R447" s="38"/>
      <c r="S447" s="39"/>
      <c r="T447" s="40"/>
      <c r="U447" s="40"/>
      <c r="V447" s="40"/>
      <c r="W447" s="40"/>
      <c r="X447" s="41"/>
      <c r="Y447" s="42"/>
      <c r="Z447" s="42"/>
      <c r="AA447" s="42"/>
    </row>
    <row r="448" spans="1:27" s="11" customFormat="1" ht="249.95" customHeight="1" x14ac:dyDescent="0.55000000000000004">
      <c r="A448" s="169">
        <v>165</v>
      </c>
      <c r="B448" s="32" t="s">
        <v>462</v>
      </c>
      <c r="C448" s="33" t="s">
        <v>463</v>
      </c>
      <c r="D448" s="33" t="s">
        <v>399</v>
      </c>
      <c r="E448" s="33" t="s">
        <v>466</v>
      </c>
      <c r="F448" s="33" t="s">
        <v>71</v>
      </c>
      <c r="G448" s="33" t="s">
        <v>60</v>
      </c>
      <c r="H448" s="33" t="s">
        <v>465</v>
      </c>
      <c r="I448" s="33" t="s">
        <v>60</v>
      </c>
      <c r="J448" s="33" t="s">
        <v>60</v>
      </c>
      <c r="K448" s="33" t="s">
        <v>60</v>
      </c>
      <c r="L448" s="33" t="s">
        <v>60</v>
      </c>
      <c r="M448" s="33" t="s">
        <v>60</v>
      </c>
      <c r="N448" s="33" t="s">
        <v>60</v>
      </c>
      <c r="O448" s="33"/>
      <c r="P448" s="37"/>
      <c r="Q448" s="38"/>
      <c r="R448" s="38"/>
      <c r="S448" s="39"/>
      <c r="T448" s="40"/>
      <c r="U448" s="40"/>
      <c r="V448" s="40"/>
      <c r="W448" s="40"/>
      <c r="X448" s="41"/>
      <c r="Y448" s="42"/>
      <c r="Z448" s="42"/>
      <c r="AA448" s="42"/>
    </row>
    <row r="449" spans="1:27" s="11" customFormat="1" ht="249.95" customHeight="1" x14ac:dyDescent="0.55000000000000004">
      <c r="A449" s="169">
        <v>165</v>
      </c>
      <c r="B449" s="32" t="s">
        <v>462</v>
      </c>
      <c r="C449" s="33" t="s">
        <v>463</v>
      </c>
      <c r="D449" s="33" t="s">
        <v>399</v>
      </c>
      <c r="E449" s="33" t="s">
        <v>248</v>
      </c>
      <c r="F449" s="33" t="s">
        <v>71</v>
      </c>
      <c r="G449" s="33" t="s">
        <v>60</v>
      </c>
      <c r="H449" s="33" t="s">
        <v>465</v>
      </c>
      <c r="I449" s="33" t="s">
        <v>60</v>
      </c>
      <c r="J449" s="33" t="s">
        <v>60</v>
      </c>
      <c r="K449" s="33" t="s">
        <v>60</v>
      </c>
      <c r="L449" s="33" t="s">
        <v>60</v>
      </c>
      <c r="M449" s="33" t="s">
        <v>60</v>
      </c>
      <c r="N449" s="33" t="s">
        <v>60</v>
      </c>
      <c r="O449" s="33"/>
      <c r="P449" s="37"/>
      <c r="Q449" s="38"/>
      <c r="R449" s="38"/>
      <c r="S449" s="39"/>
      <c r="T449" s="40"/>
      <c r="U449" s="40"/>
      <c r="V449" s="40"/>
      <c r="W449" s="40"/>
      <c r="X449" s="41"/>
      <c r="Y449" s="42"/>
      <c r="Z449" s="42"/>
      <c r="AA449" s="42"/>
    </row>
    <row r="450" spans="1:27" s="11" customFormat="1" ht="249.95" customHeight="1" x14ac:dyDescent="0.55000000000000004">
      <c r="A450" s="12">
        <v>166</v>
      </c>
      <c r="B450" s="13" t="s">
        <v>467</v>
      </c>
      <c r="C450" s="14" t="s">
        <v>468</v>
      </c>
      <c r="D450" s="14" t="s">
        <v>399</v>
      </c>
      <c r="E450" s="14" t="s">
        <v>464</v>
      </c>
      <c r="F450" s="14" t="s">
        <v>33</v>
      </c>
      <c r="G450" s="14">
        <f>'[1]Lotto 166'!C48</f>
        <v>80</v>
      </c>
      <c r="H450" s="14"/>
      <c r="I450" s="14">
        <f>'[1]valutazione lotto 166'!K19</f>
        <v>20</v>
      </c>
      <c r="J450" s="17">
        <v>100</v>
      </c>
      <c r="K450" s="14">
        <v>24</v>
      </c>
      <c r="L450" s="16">
        <f>K450*U450/100</f>
        <v>4800</v>
      </c>
      <c r="M450" s="16">
        <f>U450-L450</f>
        <v>15200</v>
      </c>
      <c r="N450" s="25" t="s">
        <v>14</v>
      </c>
      <c r="O450" s="14"/>
      <c r="P450" s="45" t="s">
        <v>44</v>
      </c>
      <c r="Q450" s="18">
        <v>20</v>
      </c>
      <c r="R450" s="18">
        <f>Q450*4</f>
        <v>80</v>
      </c>
      <c r="S450" s="19" t="s">
        <v>35</v>
      </c>
      <c r="T450" s="20">
        <v>250</v>
      </c>
      <c r="U450" s="46">
        <f>R450*T450</f>
        <v>20000</v>
      </c>
      <c r="V450" s="168">
        <f>U450*0.2</f>
        <v>4000</v>
      </c>
      <c r="W450" s="40">
        <f>U450/4/12*6</f>
        <v>2500</v>
      </c>
      <c r="X450" s="41">
        <f>U450+V450+W450</f>
        <v>26500</v>
      </c>
      <c r="Y450" s="42">
        <f>U450*0.02</f>
        <v>400</v>
      </c>
      <c r="Z450" s="42">
        <f>U450*0.01</f>
        <v>200</v>
      </c>
      <c r="AA450" s="42" t="s">
        <v>36</v>
      </c>
    </row>
    <row r="451" spans="1:27" s="11" customFormat="1" ht="249.95" customHeight="1" x14ac:dyDescent="0.55000000000000004">
      <c r="A451" s="12">
        <v>166</v>
      </c>
      <c r="B451" s="13" t="s">
        <v>467</v>
      </c>
      <c r="C451" s="14" t="s">
        <v>468</v>
      </c>
      <c r="D451" s="14" t="s">
        <v>399</v>
      </c>
      <c r="E451" s="14" t="s">
        <v>161</v>
      </c>
      <c r="F451" s="14" t="s">
        <v>58</v>
      </c>
      <c r="G451" s="14">
        <f>'[1]Lotto 166'!C49</f>
        <v>45</v>
      </c>
      <c r="H451" s="14" t="s">
        <v>59</v>
      </c>
      <c r="I451" s="14" t="s">
        <v>60</v>
      </c>
      <c r="J451" s="14" t="s">
        <v>60</v>
      </c>
      <c r="K451" s="14" t="s">
        <v>60</v>
      </c>
      <c r="L451" s="14" t="s">
        <v>60</v>
      </c>
      <c r="M451" s="14" t="s">
        <v>60</v>
      </c>
      <c r="N451" s="14" t="s">
        <v>60</v>
      </c>
      <c r="O451" s="14"/>
      <c r="P451" s="17"/>
      <c r="Q451" s="18"/>
      <c r="R451" s="18"/>
      <c r="S451" s="19"/>
      <c r="T451" s="20"/>
      <c r="U451" s="20"/>
      <c r="V451" s="168"/>
      <c r="W451" s="40"/>
      <c r="X451" s="41"/>
      <c r="Y451" s="42"/>
      <c r="Z451" s="42"/>
      <c r="AA451" s="42"/>
    </row>
    <row r="452" spans="1:27" s="11" customFormat="1" ht="249.95" customHeight="1" x14ac:dyDescent="0.55000000000000004">
      <c r="A452" s="12">
        <v>166</v>
      </c>
      <c r="B452" s="13" t="s">
        <v>467</v>
      </c>
      <c r="C452" s="14" t="s">
        <v>468</v>
      </c>
      <c r="D452" s="14" t="s">
        <v>399</v>
      </c>
      <c r="E452" s="14" t="s">
        <v>133</v>
      </c>
      <c r="F452" s="14" t="s">
        <v>58</v>
      </c>
      <c r="G452" s="14">
        <f>'[1]Lotto 166'!C50</f>
        <v>45</v>
      </c>
      <c r="H452" s="14" t="s">
        <v>59</v>
      </c>
      <c r="I452" s="14" t="s">
        <v>60</v>
      </c>
      <c r="J452" s="14" t="s">
        <v>60</v>
      </c>
      <c r="K452" s="14" t="s">
        <v>60</v>
      </c>
      <c r="L452" s="14" t="s">
        <v>60</v>
      </c>
      <c r="M452" s="14" t="s">
        <v>60</v>
      </c>
      <c r="N452" s="14" t="s">
        <v>60</v>
      </c>
      <c r="O452" s="14"/>
      <c r="P452" s="17"/>
      <c r="Q452" s="18"/>
      <c r="R452" s="18"/>
      <c r="S452" s="19"/>
      <c r="T452" s="20"/>
      <c r="U452" s="20"/>
      <c r="V452" s="168"/>
      <c r="W452" s="40"/>
      <c r="X452" s="41"/>
      <c r="Y452" s="42"/>
      <c r="Z452" s="42"/>
      <c r="AA452" s="42"/>
    </row>
    <row r="453" spans="1:27" s="11" customFormat="1" ht="249.95" customHeight="1" x14ac:dyDescent="0.55000000000000004">
      <c r="A453" s="12">
        <v>166</v>
      </c>
      <c r="B453" s="13" t="s">
        <v>467</v>
      </c>
      <c r="C453" s="14" t="s">
        <v>468</v>
      </c>
      <c r="D453" s="14" t="s">
        <v>399</v>
      </c>
      <c r="E453" s="14" t="s">
        <v>424</v>
      </c>
      <c r="F453" s="14" t="s">
        <v>58</v>
      </c>
      <c r="G453" s="14">
        <f>'[1]Lotto 166'!C51</f>
        <v>45</v>
      </c>
      <c r="H453" s="14" t="s">
        <v>59</v>
      </c>
      <c r="I453" s="14" t="s">
        <v>60</v>
      </c>
      <c r="J453" s="14" t="s">
        <v>60</v>
      </c>
      <c r="K453" s="14" t="s">
        <v>60</v>
      </c>
      <c r="L453" s="14" t="s">
        <v>60</v>
      </c>
      <c r="M453" s="14" t="s">
        <v>60</v>
      </c>
      <c r="N453" s="14" t="s">
        <v>60</v>
      </c>
      <c r="O453" s="14"/>
      <c r="P453" s="17"/>
      <c r="Q453" s="18"/>
      <c r="R453" s="18"/>
      <c r="S453" s="19"/>
      <c r="T453" s="20"/>
      <c r="U453" s="20"/>
      <c r="V453" s="168"/>
      <c r="W453" s="40"/>
      <c r="X453" s="41"/>
      <c r="Y453" s="42"/>
      <c r="Z453" s="42"/>
      <c r="AA453" s="42"/>
    </row>
    <row r="454" spans="1:27" s="11" customFormat="1" ht="249.95" customHeight="1" x14ac:dyDescent="0.55000000000000004">
      <c r="A454" s="12">
        <v>166</v>
      </c>
      <c r="B454" s="13" t="s">
        <v>467</v>
      </c>
      <c r="C454" s="14" t="s">
        <v>468</v>
      </c>
      <c r="D454" s="14" t="s">
        <v>399</v>
      </c>
      <c r="E454" s="14" t="s">
        <v>105</v>
      </c>
      <c r="F454" s="14" t="s">
        <v>58</v>
      </c>
      <c r="G454" s="14">
        <f>'[1]Lotto 166'!C52</f>
        <v>45</v>
      </c>
      <c r="H454" s="14" t="s">
        <v>59</v>
      </c>
      <c r="I454" s="14" t="s">
        <v>60</v>
      </c>
      <c r="J454" s="14" t="s">
        <v>60</v>
      </c>
      <c r="K454" s="14" t="s">
        <v>60</v>
      </c>
      <c r="L454" s="14" t="s">
        <v>60</v>
      </c>
      <c r="M454" s="14" t="s">
        <v>60</v>
      </c>
      <c r="N454" s="14" t="s">
        <v>60</v>
      </c>
      <c r="O454" s="14"/>
      <c r="P454" s="17"/>
      <c r="Q454" s="18"/>
      <c r="R454" s="18"/>
      <c r="S454" s="19"/>
      <c r="T454" s="20"/>
      <c r="U454" s="20"/>
      <c r="V454" s="168"/>
      <c r="W454" s="40"/>
      <c r="X454" s="41"/>
      <c r="Y454" s="42"/>
      <c r="Z454" s="42"/>
      <c r="AA454" s="42"/>
    </row>
    <row r="455" spans="1:27" s="11" customFormat="1" ht="249.95" customHeight="1" x14ac:dyDescent="0.55000000000000004">
      <c r="A455" s="12">
        <v>166</v>
      </c>
      <c r="B455" s="13" t="s">
        <v>467</v>
      </c>
      <c r="C455" s="14" t="s">
        <v>468</v>
      </c>
      <c r="D455" s="14" t="s">
        <v>399</v>
      </c>
      <c r="E455" s="14" t="s">
        <v>125</v>
      </c>
      <c r="F455" s="14" t="s">
        <v>58</v>
      </c>
      <c r="G455" s="14">
        <f>'[1]Lotto 166'!C53</f>
        <v>45</v>
      </c>
      <c r="H455" s="14" t="s">
        <v>59</v>
      </c>
      <c r="I455" s="14" t="s">
        <v>60</v>
      </c>
      <c r="J455" s="14" t="s">
        <v>60</v>
      </c>
      <c r="K455" s="14" t="s">
        <v>60</v>
      </c>
      <c r="L455" s="14" t="s">
        <v>60</v>
      </c>
      <c r="M455" s="14" t="s">
        <v>60</v>
      </c>
      <c r="N455" s="14" t="s">
        <v>60</v>
      </c>
      <c r="O455" s="14"/>
      <c r="P455" s="17"/>
      <c r="Q455" s="18"/>
      <c r="R455" s="18"/>
      <c r="S455" s="19"/>
      <c r="T455" s="20"/>
      <c r="U455" s="20"/>
      <c r="V455" s="168"/>
      <c r="W455" s="40"/>
      <c r="X455" s="41"/>
      <c r="Y455" s="42"/>
      <c r="Z455" s="42"/>
      <c r="AA455" s="42"/>
    </row>
    <row r="456" spans="1:27" s="11" customFormat="1" ht="249.95" customHeight="1" x14ac:dyDescent="0.55000000000000004">
      <c r="A456" s="12">
        <v>166</v>
      </c>
      <c r="B456" s="13" t="s">
        <v>467</v>
      </c>
      <c r="C456" s="14" t="s">
        <v>468</v>
      </c>
      <c r="D456" s="14" t="s">
        <v>399</v>
      </c>
      <c r="E456" s="14" t="s">
        <v>456</v>
      </c>
      <c r="F456" s="14" t="s">
        <v>58</v>
      </c>
      <c r="G456" s="14">
        <f>'[1]Lotto 166'!C54</f>
        <v>45</v>
      </c>
      <c r="H456" s="14" t="s">
        <v>59</v>
      </c>
      <c r="I456" s="14" t="s">
        <v>60</v>
      </c>
      <c r="J456" s="14" t="s">
        <v>60</v>
      </c>
      <c r="K456" s="14" t="s">
        <v>60</v>
      </c>
      <c r="L456" s="14" t="s">
        <v>60</v>
      </c>
      <c r="M456" s="14" t="s">
        <v>60</v>
      </c>
      <c r="N456" s="14" t="s">
        <v>60</v>
      </c>
      <c r="O456" s="14"/>
      <c r="P456" s="17"/>
      <c r="Q456" s="18"/>
      <c r="R456" s="18"/>
      <c r="S456" s="19"/>
      <c r="T456" s="20"/>
      <c r="U456" s="20"/>
      <c r="V456" s="168"/>
      <c r="W456" s="40"/>
      <c r="X456" s="41"/>
      <c r="Y456" s="42"/>
      <c r="Z456" s="42"/>
      <c r="AA456" s="42"/>
    </row>
    <row r="457" spans="1:27" s="11" customFormat="1" ht="249.95" customHeight="1" x14ac:dyDescent="0.55000000000000004">
      <c r="A457" s="12">
        <v>166</v>
      </c>
      <c r="B457" s="13" t="s">
        <v>467</v>
      </c>
      <c r="C457" s="14" t="s">
        <v>468</v>
      </c>
      <c r="D457" s="14" t="s">
        <v>399</v>
      </c>
      <c r="E457" s="14" t="s">
        <v>466</v>
      </c>
      <c r="F457" s="14" t="s">
        <v>58</v>
      </c>
      <c r="G457" s="14">
        <f>'[1]Lotto 166'!C55</f>
        <v>45</v>
      </c>
      <c r="H457" s="14" t="s">
        <v>59</v>
      </c>
      <c r="I457" s="14" t="s">
        <v>60</v>
      </c>
      <c r="J457" s="14" t="s">
        <v>60</v>
      </c>
      <c r="K457" s="14" t="s">
        <v>60</v>
      </c>
      <c r="L457" s="14" t="s">
        <v>60</v>
      </c>
      <c r="M457" s="14" t="s">
        <v>60</v>
      </c>
      <c r="N457" s="14" t="s">
        <v>60</v>
      </c>
      <c r="O457" s="14"/>
      <c r="P457" s="17"/>
      <c r="Q457" s="18"/>
      <c r="R457" s="18"/>
      <c r="S457" s="19"/>
      <c r="T457" s="20"/>
      <c r="U457" s="20"/>
      <c r="V457" s="168"/>
      <c r="W457" s="40"/>
      <c r="X457" s="41"/>
      <c r="Y457" s="42"/>
      <c r="Z457" s="42"/>
      <c r="AA457" s="42"/>
    </row>
    <row r="458" spans="1:27" s="11" customFormat="1" ht="249.95" customHeight="1" x14ac:dyDescent="0.55000000000000004">
      <c r="A458" s="12">
        <v>166</v>
      </c>
      <c r="B458" s="13" t="s">
        <v>467</v>
      </c>
      <c r="C458" s="14" t="s">
        <v>468</v>
      </c>
      <c r="D458" s="14" t="s">
        <v>399</v>
      </c>
      <c r="E458" s="14" t="s">
        <v>248</v>
      </c>
      <c r="F458" s="14" t="s">
        <v>33</v>
      </c>
      <c r="G458" s="14">
        <f>'[1]Lotto 166'!C56</f>
        <v>52</v>
      </c>
      <c r="H458" s="14"/>
      <c r="I458" s="14">
        <f>'[1]valutazione lotto 166'!K20</f>
        <v>14.142135623730951</v>
      </c>
      <c r="J458" s="17">
        <f>G458+I458</f>
        <v>66.142135623730951</v>
      </c>
      <c r="K458" s="14">
        <v>12</v>
      </c>
      <c r="L458" s="16">
        <f>K458*U458/100</f>
        <v>2400</v>
      </c>
      <c r="M458" s="16">
        <f>U458-L458</f>
        <v>17600</v>
      </c>
      <c r="N458" s="14" t="s">
        <v>34</v>
      </c>
      <c r="O458" s="14" t="s">
        <v>15</v>
      </c>
      <c r="P458" s="17" t="s">
        <v>16</v>
      </c>
      <c r="Q458" s="18"/>
      <c r="R458" s="18"/>
      <c r="S458" s="19"/>
      <c r="T458" s="20"/>
      <c r="U458" s="20">
        <v>20000</v>
      </c>
      <c r="V458" s="168"/>
      <c r="W458" s="40"/>
      <c r="X458" s="41"/>
      <c r="Y458" s="42"/>
      <c r="Z458" s="42"/>
      <c r="AA458" s="42"/>
    </row>
    <row r="459" spans="1:27" s="11" customFormat="1" ht="249.95" customHeight="1" x14ac:dyDescent="0.55000000000000004">
      <c r="A459" s="31">
        <v>167</v>
      </c>
      <c r="B459" s="32" t="s">
        <v>469</v>
      </c>
      <c r="C459" s="33" t="s">
        <v>470</v>
      </c>
      <c r="D459" s="33" t="s">
        <v>399</v>
      </c>
      <c r="E459" s="33" t="s">
        <v>424</v>
      </c>
      <c r="F459" s="33" t="s">
        <v>58</v>
      </c>
      <c r="G459" s="33">
        <f>'[1]Lotto 167'!B19</f>
        <v>45</v>
      </c>
      <c r="H459" s="33" t="s">
        <v>59</v>
      </c>
      <c r="I459" s="33" t="s">
        <v>60</v>
      </c>
      <c r="J459" s="33" t="s">
        <v>60</v>
      </c>
      <c r="K459" s="33" t="s">
        <v>60</v>
      </c>
      <c r="L459" s="33" t="s">
        <v>60</v>
      </c>
      <c r="M459" s="33" t="s">
        <v>60</v>
      </c>
      <c r="N459" s="33" t="s">
        <v>60</v>
      </c>
      <c r="O459" s="33"/>
      <c r="P459" s="37"/>
      <c r="Q459" s="38">
        <v>20</v>
      </c>
      <c r="R459" s="38">
        <f>Q459*4</f>
        <v>80</v>
      </c>
      <c r="S459" s="39" t="s">
        <v>35</v>
      </c>
      <c r="T459" s="40">
        <v>800</v>
      </c>
      <c r="U459" s="40">
        <f>R459*T459</f>
        <v>64000</v>
      </c>
      <c r="V459" s="40">
        <f>U459*0.2</f>
        <v>12800</v>
      </c>
      <c r="W459" s="40">
        <f>U459/4/12*6</f>
        <v>8000</v>
      </c>
      <c r="X459" s="41">
        <f>U459+V459+W459</f>
        <v>84800</v>
      </c>
      <c r="Y459" s="42">
        <f>U459*0.02</f>
        <v>1280</v>
      </c>
      <c r="Z459" s="42">
        <f>U459*0.01</f>
        <v>640</v>
      </c>
      <c r="AA459" s="42" t="s">
        <v>36</v>
      </c>
    </row>
    <row r="460" spans="1:27" s="11" customFormat="1" ht="249.95" customHeight="1" x14ac:dyDescent="0.55000000000000004">
      <c r="A460" s="31">
        <v>167</v>
      </c>
      <c r="B460" s="32" t="s">
        <v>469</v>
      </c>
      <c r="C460" s="33" t="s">
        <v>470</v>
      </c>
      <c r="D460" s="33" t="s">
        <v>399</v>
      </c>
      <c r="E460" s="183" t="s">
        <v>248</v>
      </c>
      <c r="F460" s="183" t="s">
        <v>33</v>
      </c>
      <c r="G460" s="33">
        <f>'[1]Lotto 167'!B20</f>
        <v>80</v>
      </c>
      <c r="H460" s="33"/>
      <c r="I460" s="33">
        <f>'[1]valutazione lotto 167'!K19</f>
        <v>20</v>
      </c>
      <c r="J460" s="184">
        <v>100</v>
      </c>
      <c r="K460" s="183">
        <v>5.5</v>
      </c>
      <c r="L460" s="50">
        <f>K460*U460/100</f>
        <v>3520</v>
      </c>
      <c r="M460" s="50">
        <f>U460-L460</f>
        <v>60480</v>
      </c>
      <c r="N460" s="185" t="s">
        <v>14</v>
      </c>
      <c r="O460" s="183"/>
      <c r="P460" s="49" t="s">
        <v>44</v>
      </c>
      <c r="Q460" s="140"/>
      <c r="R460" s="140"/>
      <c r="S460" s="162"/>
      <c r="T460" s="168"/>
      <c r="U460" s="52">
        <v>64000</v>
      </c>
      <c r="V460" s="40"/>
      <c r="W460" s="40"/>
      <c r="X460" s="41"/>
      <c r="Y460" s="42"/>
      <c r="Z460" s="42"/>
      <c r="AA460" s="42"/>
    </row>
    <row r="461" spans="1:27" ht="249.95" customHeight="1" x14ac:dyDescent="0.55000000000000004">
      <c r="A461" s="12">
        <v>168</v>
      </c>
      <c r="B461" s="13" t="s">
        <v>471</v>
      </c>
      <c r="C461" s="131" t="s">
        <v>472</v>
      </c>
      <c r="D461" s="14" t="s">
        <v>399</v>
      </c>
      <c r="E461" s="131" t="s">
        <v>52</v>
      </c>
      <c r="F461" s="131" t="s">
        <v>33</v>
      </c>
      <c r="G461" s="131">
        <f>'[1]Lotto 168'!B15</f>
        <v>80</v>
      </c>
      <c r="H461" s="131"/>
      <c r="I461" s="131">
        <f>'[1]valutazione lotto 168'!K18</f>
        <v>20</v>
      </c>
      <c r="J461" s="132">
        <v>100</v>
      </c>
      <c r="K461" s="131">
        <v>99.64</v>
      </c>
      <c r="L461" s="16">
        <f>K461*U461/100</f>
        <v>30091.279999999999</v>
      </c>
      <c r="M461" s="16">
        <f>U461-L461</f>
        <v>108.72000000000116</v>
      </c>
      <c r="N461" s="186" t="s">
        <v>14</v>
      </c>
      <c r="O461" s="131"/>
      <c r="P461" s="45" t="s">
        <v>44</v>
      </c>
      <c r="Q461" s="133">
        <v>50</v>
      </c>
      <c r="R461" s="133">
        <f>Q461*4</f>
        <v>200</v>
      </c>
      <c r="S461" s="158" t="s">
        <v>35</v>
      </c>
      <c r="T461" s="187">
        <v>151</v>
      </c>
      <c r="U461" s="46">
        <f>R461*T461</f>
        <v>30200</v>
      </c>
      <c r="V461" s="40">
        <f>U461*0.2</f>
        <v>6040</v>
      </c>
      <c r="W461" s="40">
        <f>U461/4/12*6</f>
        <v>3775</v>
      </c>
      <c r="X461" s="41">
        <f>U461+V461+W461</f>
        <v>40015</v>
      </c>
      <c r="Y461" s="42">
        <f>U461*0.02</f>
        <v>604</v>
      </c>
      <c r="Z461" s="42">
        <f>U461*0.01</f>
        <v>302</v>
      </c>
      <c r="AA461" s="42" t="s">
        <v>36</v>
      </c>
    </row>
    <row r="462" spans="1:27" ht="249.95" customHeight="1" x14ac:dyDescent="0.55000000000000004">
      <c r="A462" s="169">
        <v>169</v>
      </c>
      <c r="B462" s="32" t="s">
        <v>473</v>
      </c>
      <c r="C462" s="53" t="s">
        <v>474</v>
      </c>
      <c r="D462" s="33" t="s">
        <v>399</v>
      </c>
      <c r="E462" s="53" t="s">
        <v>475</v>
      </c>
      <c r="F462" s="183" t="s">
        <v>33</v>
      </c>
      <c r="G462" s="53">
        <f>'[1]Lotto 169'!C44</f>
        <v>80</v>
      </c>
      <c r="H462" s="53"/>
      <c r="I462" s="53">
        <f>'[1]valutazione lotto 169'!K18</f>
        <v>14.226735395022992</v>
      </c>
      <c r="J462" s="37">
        <f>G462+I462</f>
        <v>94.226735395022985</v>
      </c>
      <c r="K462" s="53">
        <v>35.42</v>
      </c>
      <c r="L462" s="50">
        <f t="shared" ref="L462:L469" si="83">K462*U462/100</f>
        <v>28336</v>
      </c>
      <c r="M462" s="50">
        <f t="shared" ref="M462:M469" si="84">U462-L462</f>
        <v>51664</v>
      </c>
      <c r="N462" s="53" t="s">
        <v>34</v>
      </c>
      <c r="O462" s="53" t="s">
        <v>15</v>
      </c>
      <c r="P462" s="37" t="s">
        <v>16</v>
      </c>
      <c r="Q462" s="38">
        <v>10</v>
      </c>
      <c r="R462" s="38">
        <f>Q462*4</f>
        <v>40</v>
      </c>
      <c r="S462" s="39"/>
      <c r="T462" s="188">
        <v>2000</v>
      </c>
      <c r="U462" s="40">
        <f>R462*T462</f>
        <v>80000</v>
      </c>
      <c r="V462" s="40">
        <f>U462*0.2</f>
        <v>16000</v>
      </c>
      <c r="W462" s="40">
        <f>U462/4/12*6</f>
        <v>10000</v>
      </c>
      <c r="X462" s="41">
        <f>U462+V462+W462</f>
        <v>106000</v>
      </c>
      <c r="Y462" s="42">
        <f>U462*0.02</f>
        <v>1600</v>
      </c>
      <c r="Z462" s="42">
        <f>U462*0.01</f>
        <v>800</v>
      </c>
      <c r="AA462" s="42" t="s">
        <v>36</v>
      </c>
    </row>
    <row r="463" spans="1:27" ht="249.95" customHeight="1" x14ac:dyDescent="0.55000000000000004">
      <c r="A463" s="169">
        <v>169</v>
      </c>
      <c r="B463" s="32" t="s">
        <v>473</v>
      </c>
      <c r="C463" s="53" t="s">
        <v>474</v>
      </c>
      <c r="D463" s="33" t="s">
        <v>399</v>
      </c>
      <c r="E463" s="53" t="s">
        <v>476</v>
      </c>
      <c r="F463" s="183" t="s">
        <v>33</v>
      </c>
      <c r="G463" s="53">
        <f>'[1]Lotto 169'!C45</f>
        <v>80</v>
      </c>
      <c r="H463" s="53"/>
      <c r="I463" s="53">
        <f>'[1]valutazione lotto 169'!K19</f>
        <v>7.5592894601845444</v>
      </c>
      <c r="J463" s="37">
        <f t="shared" ref="J463:J469" si="85">G463+I463</f>
        <v>87.559289460184544</v>
      </c>
      <c r="K463" s="53">
        <v>10</v>
      </c>
      <c r="L463" s="50">
        <f t="shared" si="83"/>
        <v>8000</v>
      </c>
      <c r="M463" s="50">
        <f t="shared" si="84"/>
        <v>72000</v>
      </c>
      <c r="N463" s="53" t="s">
        <v>34</v>
      </c>
      <c r="O463" s="53" t="s">
        <v>15</v>
      </c>
      <c r="P463" s="37" t="s">
        <v>16</v>
      </c>
      <c r="Q463" s="38"/>
      <c r="R463" s="38"/>
      <c r="S463" s="39"/>
      <c r="T463" s="188"/>
      <c r="U463" s="40">
        <v>80000</v>
      </c>
      <c r="V463" s="40"/>
      <c r="W463" s="40"/>
      <c r="X463" s="41"/>
      <c r="Y463" s="42"/>
      <c r="Z463" s="42"/>
      <c r="AA463" s="42"/>
    </row>
    <row r="464" spans="1:27" ht="249.95" customHeight="1" x14ac:dyDescent="0.55000000000000004">
      <c r="A464" s="169">
        <v>169</v>
      </c>
      <c r="B464" s="32" t="s">
        <v>473</v>
      </c>
      <c r="C464" s="53" t="s">
        <v>474</v>
      </c>
      <c r="D464" s="33" t="s">
        <v>399</v>
      </c>
      <c r="E464" s="53" t="s">
        <v>477</v>
      </c>
      <c r="F464" s="183" t="s">
        <v>33</v>
      </c>
      <c r="G464" s="53">
        <f>'[1]Lotto 169'!C46</f>
        <v>80</v>
      </c>
      <c r="H464" s="53"/>
      <c r="I464" s="53">
        <f>'[1]valutazione lotto 169'!K20</f>
        <v>16.035674514745462</v>
      </c>
      <c r="J464" s="37">
        <f t="shared" si="85"/>
        <v>96.035674514745466</v>
      </c>
      <c r="K464" s="53">
        <v>45</v>
      </c>
      <c r="L464" s="50">
        <f t="shared" si="83"/>
        <v>36000</v>
      </c>
      <c r="M464" s="50">
        <f t="shared" si="84"/>
        <v>44000</v>
      </c>
      <c r="N464" s="53" t="s">
        <v>14</v>
      </c>
      <c r="O464" s="53"/>
      <c r="P464" s="49" t="s">
        <v>44</v>
      </c>
      <c r="Q464" s="38"/>
      <c r="R464" s="38"/>
      <c r="S464" s="39"/>
      <c r="T464" s="188"/>
      <c r="U464" s="52">
        <v>80000</v>
      </c>
      <c r="V464" s="40"/>
      <c r="W464" s="40"/>
      <c r="X464" s="41"/>
      <c r="Y464" s="42"/>
      <c r="Z464" s="42"/>
      <c r="AA464" s="42"/>
    </row>
    <row r="465" spans="1:27" ht="249.95" customHeight="1" x14ac:dyDescent="0.55000000000000004">
      <c r="A465" s="169">
        <v>169</v>
      </c>
      <c r="B465" s="32" t="s">
        <v>473</v>
      </c>
      <c r="C465" s="53" t="s">
        <v>474</v>
      </c>
      <c r="D465" s="33" t="s">
        <v>399</v>
      </c>
      <c r="E465" s="53" t="s">
        <v>464</v>
      </c>
      <c r="F465" s="183" t="s">
        <v>33</v>
      </c>
      <c r="G465" s="53">
        <f>'[1]Lotto 169'!C47</f>
        <v>80</v>
      </c>
      <c r="H465" s="53"/>
      <c r="I465" s="53">
        <f>'[1]valutazione lotto 169'!K21</f>
        <v>18.126539343499314</v>
      </c>
      <c r="J465" s="37">
        <f t="shared" si="85"/>
        <v>98.126539343499317</v>
      </c>
      <c r="K465" s="53">
        <v>57.5</v>
      </c>
      <c r="L465" s="50">
        <f t="shared" si="83"/>
        <v>46000</v>
      </c>
      <c r="M465" s="50">
        <f t="shared" si="84"/>
        <v>34000</v>
      </c>
      <c r="N465" s="53" t="s">
        <v>14</v>
      </c>
      <c r="O465" s="53"/>
      <c r="P465" s="49" t="s">
        <v>44</v>
      </c>
      <c r="Q465" s="38"/>
      <c r="R465" s="38"/>
      <c r="S465" s="39"/>
      <c r="T465" s="188"/>
      <c r="U465" s="52">
        <v>80000</v>
      </c>
      <c r="V465" s="40"/>
      <c r="W465" s="40"/>
      <c r="X465" s="41"/>
      <c r="Y465" s="42"/>
      <c r="Z465" s="42"/>
      <c r="AA465" s="42"/>
    </row>
    <row r="466" spans="1:27" ht="249.95" customHeight="1" x14ac:dyDescent="0.55000000000000004">
      <c r="A466" s="169">
        <v>169</v>
      </c>
      <c r="B466" s="32" t="s">
        <v>473</v>
      </c>
      <c r="C466" s="53" t="s">
        <v>474</v>
      </c>
      <c r="D466" s="33" t="s">
        <v>399</v>
      </c>
      <c r="E466" s="53" t="s">
        <v>161</v>
      </c>
      <c r="F466" s="183" t="s">
        <v>33</v>
      </c>
      <c r="G466" s="53">
        <f>'[1]Lotto 169'!C48</f>
        <v>80</v>
      </c>
      <c r="H466" s="53"/>
      <c r="I466" s="53">
        <f>'[1]valutazione lotto 169'!K22</f>
        <v>20</v>
      </c>
      <c r="J466" s="37">
        <f t="shared" si="85"/>
        <v>100</v>
      </c>
      <c r="K466" s="53">
        <v>70</v>
      </c>
      <c r="L466" s="50">
        <f t="shared" si="83"/>
        <v>56000</v>
      </c>
      <c r="M466" s="50">
        <f t="shared" si="84"/>
        <v>24000</v>
      </c>
      <c r="N466" s="55" t="s">
        <v>14</v>
      </c>
      <c r="O466" s="53"/>
      <c r="P466" s="49" t="s">
        <v>44</v>
      </c>
      <c r="Q466" s="38"/>
      <c r="R466" s="38"/>
      <c r="S466" s="39"/>
      <c r="T466" s="188"/>
      <c r="U466" s="52">
        <v>80000</v>
      </c>
      <c r="V466" s="40"/>
      <c r="W466" s="40"/>
      <c r="X466" s="41"/>
      <c r="Y466" s="42"/>
      <c r="Z466" s="42"/>
      <c r="AA466" s="42"/>
    </row>
    <row r="467" spans="1:27" ht="249.95" customHeight="1" x14ac:dyDescent="0.55000000000000004">
      <c r="A467" s="169">
        <v>169</v>
      </c>
      <c r="B467" s="32" t="s">
        <v>473</v>
      </c>
      <c r="C467" s="53" t="s">
        <v>474</v>
      </c>
      <c r="D467" s="33" t="s">
        <v>399</v>
      </c>
      <c r="E467" s="53" t="s">
        <v>133</v>
      </c>
      <c r="F467" s="183" t="s">
        <v>33</v>
      </c>
      <c r="G467" s="53">
        <f>'[1]Lotto 169'!C49</f>
        <v>80</v>
      </c>
      <c r="H467" s="53"/>
      <c r="I467" s="53">
        <f>'[1]valutazione lotto 169'!K23</f>
        <v>8.4515425472851664</v>
      </c>
      <c r="J467" s="37">
        <f t="shared" si="85"/>
        <v>88.451542547285172</v>
      </c>
      <c r="K467" s="53">
        <v>12.5</v>
      </c>
      <c r="L467" s="50">
        <f t="shared" si="83"/>
        <v>10000</v>
      </c>
      <c r="M467" s="50">
        <f t="shared" si="84"/>
        <v>70000</v>
      </c>
      <c r="N467" s="53" t="s">
        <v>34</v>
      </c>
      <c r="O467" s="53" t="s">
        <v>15</v>
      </c>
      <c r="P467" s="37" t="s">
        <v>16</v>
      </c>
      <c r="Q467" s="38"/>
      <c r="R467" s="38"/>
      <c r="S467" s="39"/>
      <c r="T467" s="188"/>
      <c r="U467" s="40">
        <v>80000</v>
      </c>
      <c r="V467" s="40"/>
      <c r="W467" s="40"/>
      <c r="X467" s="41"/>
      <c r="Y467" s="42"/>
      <c r="Z467" s="42"/>
      <c r="AA467" s="42"/>
    </row>
    <row r="468" spans="1:27" ht="249.95" customHeight="1" x14ac:dyDescent="0.55000000000000004">
      <c r="A468" s="169">
        <v>169</v>
      </c>
      <c r="B468" s="32" t="s">
        <v>473</v>
      </c>
      <c r="C468" s="53" t="s">
        <v>474</v>
      </c>
      <c r="D468" s="33" t="s">
        <v>399</v>
      </c>
      <c r="E468" s="53" t="s">
        <v>466</v>
      </c>
      <c r="F468" s="183" t="s">
        <v>33</v>
      </c>
      <c r="G468" s="53">
        <f>'[1]Lotto 169'!C50</f>
        <v>80</v>
      </c>
      <c r="H468" s="53"/>
      <c r="I468" s="53">
        <f>'[1]valutazione lotto 169'!K24</f>
        <v>15.118578920369089</v>
      </c>
      <c r="J468" s="37">
        <f t="shared" si="85"/>
        <v>95.118578920369089</v>
      </c>
      <c r="K468" s="53">
        <v>40</v>
      </c>
      <c r="L468" s="50">
        <f t="shared" si="83"/>
        <v>32000</v>
      </c>
      <c r="M468" s="50">
        <f t="shared" si="84"/>
        <v>48000</v>
      </c>
      <c r="N468" s="53" t="s">
        <v>34</v>
      </c>
      <c r="O468" s="53" t="s">
        <v>15</v>
      </c>
      <c r="P468" s="37" t="s">
        <v>16</v>
      </c>
      <c r="Q468" s="38"/>
      <c r="R468" s="38"/>
      <c r="S468" s="39"/>
      <c r="T468" s="188"/>
      <c r="U468" s="40">
        <v>80000</v>
      </c>
      <c r="V468" s="40"/>
      <c r="W468" s="40"/>
      <c r="X468" s="41"/>
      <c r="Y468" s="42"/>
      <c r="Z468" s="42"/>
      <c r="AA468" s="42"/>
    </row>
    <row r="469" spans="1:27" ht="249.95" customHeight="1" x14ac:dyDescent="0.55000000000000004">
      <c r="A469" s="169">
        <v>169</v>
      </c>
      <c r="B469" s="32" t="s">
        <v>473</v>
      </c>
      <c r="C469" s="53" t="s">
        <v>474</v>
      </c>
      <c r="D469" s="33" t="s">
        <v>399</v>
      </c>
      <c r="E469" s="53" t="s">
        <v>248</v>
      </c>
      <c r="F469" s="183" t="s">
        <v>33</v>
      </c>
      <c r="G469" s="53">
        <f>'[1]Lotto 169'!C51</f>
        <v>80</v>
      </c>
      <c r="H469" s="53"/>
      <c r="I469" s="53">
        <f>'[1]valutazione lotto 169'!K25</f>
        <v>11.952286093343936</v>
      </c>
      <c r="J469" s="37">
        <f t="shared" si="85"/>
        <v>91.952286093343929</v>
      </c>
      <c r="K469" s="53">
        <v>25</v>
      </c>
      <c r="L469" s="50">
        <f t="shared" si="83"/>
        <v>20000</v>
      </c>
      <c r="M469" s="50">
        <f t="shared" si="84"/>
        <v>60000</v>
      </c>
      <c r="N469" s="53" t="s">
        <v>34</v>
      </c>
      <c r="O469" s="53" t="s">
        <v>15</v>
      </c>
      <c r="P469" s="37" t="s">
        <v>16</v>
      </c>
      <c r="Q469" s="38"/>
      <c r="R469" s="38"/>
      <c r="S469" s="39"/>
      <c r="T469" s="188"/>
      <c r="U469" s="40">
        <v>80000</v>
      </c>
      <c r="V469" s="40"/>
      <c r="W469" s="40"/>
      <c r="X469" s="41"/>
      <c r="Y469" s="42"/>
      <c r="Z469" s="42"/>
      <c r="AA469" s="42"/>
    </row>
    <row r="470" spans="1:27" ht="249.95" customHeight="1" x14ac:dyDescent="0.55000000000000004">
      <c r="A470" s="12">
        <v>170</v>
      </c>
      <c r="B470" s="13" t="s">
        <v>478</v>
      </c>
      <c r="C470" s="14" t="s">
        <v>479</v>
      </c>
      <c r="D470" s="14" t="s">
        <v>399</v>
      </c>
      <c r="E470" s="14" t="s">
        <v>475</v>
      </c>
      <c r="F470" s="14" t="s">
        <v>33</v>
      </c>
      <c r="G470" s="14">
        <f>'[1]Lotto 170'!B15</f>
        <v>80</v>
      </c>
      <c r="H470" s="14"/>
      <c r="I470" s="14">
        <f>'[1]valutazione lotto 170'!K18</f>
        <v>20</v>
      </c>
      <c r="J470" s="17">
        <v>100</v>
      </c>
      <c r="K470" s="14">
        <v>4.17</v>
      </c>
      <c r="L470" s="16">
        <f>K470*U470/100</f>
        <v>1000.8</v>
      </c>
      <c r="M470" s="16">
        <f>U470-L470</f>
        <v>22999.200000000001</v>
      </c>
      <c r="N470" s="25" t="s">
        <v>14</v>
      </c>
      <c r="O470" s="14"/>
      <c r="P470" s="45" t="s">
        <v>44</v>
      </c>
      <c r="Q470" s="18">
        <v>5</v>
      </c>
      <c r="R470" s="18">
        <f>Q470*4</f>
        <v>20</v>
      </c>
      <c r="S470" s="19"/>
      <c r="T470" s="189">
        <v>1200</v>
      </c>
      <c r="U470" s="46">
        <f>R470*T470</f>
        <v>24000</v>
      </c>
      <c r="V470" s="40">
        <f>U470*0.2</f>
        <v>4800</v>
      </c>
      <c r="W470" s="40">
        <f>U470/4/12*6</f>
        <v>3000</v>
      </c>
      <c r="X470" s="41">
        <f>U470+V470+W470</f>
        <v>31800</v>
      </c>
      <c r="Y470" s="42">
        <f>U470*0.02</f>
        <v>480</v>
      </c>
      <c r="Z470" s="42">
        <f>U470*0.01</f>
        <v>240</v>
      </c>
      <c r="AA470" s="42" t="s">
        <v>36</v>
      </c>
    </row>
    <row r="471" spans="1:27" ht="231" customHeight="1" x14ac:dyDescent="0.55000000000000004">
      <c r="U471" s="197">
        <v>8195040</v>
      </c>
      <c r="V471" s="197">
        <f>U471*0.2</f>
        <v>1639008</v>
      </c>
      <c r="W471" s="197">
        <f>U471/48*6</f>
        <v>1024380</v>
      </c>
      <c r="X471" s="198">
        <f>U471+V471+W471</f>
        <v>10858428</v>
      </c>
    </row>
    <row r="472" spans="1:27" ht="147" customHeight="1" x14ac:dyDescent="0.55000000000000004">
      <c r="C472" s="199"/>
      <c r="D472" s="2"/>
      <c r="E472" s="2"/>
      <c r="F472" s="211" t="s">
        <v>480</v>
      </c>
      <c r="G472" s="211"/>
      <c r="H472" s="2"/>
      <c r="I472" s="2"/>
      <c r="J472" s="200"/>
      <c r="K472" s="2"/>
      <c r="L472" s="2"/>
      <c r="M472" s="2"/>
      <c r="N472" s="2"/>
      <c r="O472" s="2"/>
      <c r="P472" s="201"/>
      <c r="U472" s="202"/>
      <c r="V472" s="202"/>
      <c r="W472" s="202"/>
    </row>
    <row r="473" spans="1:27" ht="69.95" customHeight="1" x14ac:dyDescent="0.55000000000000004">
      <c r="F473" s="204"/>
      <c r="G473" s="204"/>
    </row>
    <row r="474" spans="1:27" ht="114.75" customHeight="1" x14ac:dyDescent="0.55000000000000004">
      <c r="F474" s="204" t="s">
        <v>481</v>
      </c>
      <c r="G474" s="204" t="s">
        <v>482</v>
      </c>
    </row>
    <row r="475" spans="1:27" ht="103.5" customHeight="1" x14ac:dyDescent="0.55000000000000004">
      <c r="F475" s="204"/>
      <c r="G475" s="204"/>
    </row>
    <row r="476" spans="1:27" ht="122.25" customHeight="1" x14ac:dyDescent="0.55000000000000004">
      <c r="F476" s="204" t="s">
        <v>483</v>
      </c>
      <c r="G476" s="204" t="s">
        <v>482</v>
      </c>
    </row>
    <row r="477" spans="1:27" ht="69.95" customHeight="1" x14ac:dyDescent="0.55000000000000004">
      <c r="F477" s="204"/>
      <c r="G477" s="204"/>
    </row>
    <row r="478" spans="1:27" ht="133.5" customHeight="1" x14ac:dyDescent="0.55000000000000004">
      <c r="F478" s="204" t="s">
        <v>484</v>
      </c>
      <c r="G478" s="204" t="s">
        <v>482</v>
      </c>
    </row>
    <row r="479" spans="1:27" ht="69.95" customHeight="1" x14ac:dyDescent="0.55000000000000004">
      <c r="F479" s="204"/>
      <c r="G479" s="204"/>
    </row>
    <row r="480" spans="1:27" ht="92.25" customHeight="1" x14ac:dyDescent="0.55000000000000004">
      <c r="F480" s="204" t="s">
        <v>485</v>
      </c>
      <c r="G480" s="204" t="s">
        <v>482</v>
      </c>
    </row>
  </sheetData>
  <sheetProtection formatCells="0" formatColumns="0" formatRows="0" insertColumns="0" insertRows="0" insertHyperlinks="0" deleteColumns="0" deleteRows="0" sort="0" autoFilter="0" pivotTables="0"/>
  <autoFilter ref="A2:AA472" xr:uid="{00000000-0009-0000-0000-000000000000}"/>
  <mergeCells count="2">
    <mergeCell ref="A1:X1"/>
    <mergeCell ref="F472:G472"/>
  </mergeCells>
  <hyperlinks>
    <hyperlink ref="E50" r:id="rId1" display="javascript:archivioImpresa(%22000153%22);" xr:uid="{00000000-0004-0000-0000-000000000000}"/>
    <hyperlink ref="E143" r:id="rId2" display="javascript:archivioImpresa(%22000172%22);" xr:uid="{00000000-0004-0000-0000-000001000000}"/>
    <hyperlink ref="E152" r:id="rId3" display="javascript:archivioImpresa(%22000092%22);" xr:uid="{00000000-0004-0000-0000-000002000000}"/>
    <hyperlink ref="E417" r:id="rId4" display="javascript:archivioImpresa(%22000139%22);" xr:uid="{00000000-0004-0000-0000-000003000000}"/>
  </hyperlinks>
  <pageMargins left="0.23622047244094491" right="0.23622047244094491" top="0.74803149606299213" bottom="0.74803149606299213" header="0.31496062992125984" footer="0.31496062992125984"/>
  <pageSetup paperSize="8" scale="11" fitToHeight="0" orientation="landscape" r:id="rId5"/>
  <headerFooter alignWithMargins="0">
    <oddHeader xml:space="preserve">&amp;R&amp;36Allegato  A) alla deliberazione di aggiudicazione  </oddHeader>
    <oddFooter>&amp;C&amp;28Pagina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All. 1 al Capitolato</vt:lpstr>
      <vt:lpstr>Foglio1</vt:lpstr>
      <vt:lpstr>'All. 1 al Capitolato'!Area_stampa</vt:lpstr>
      <vt:lpstr>'All. 1 al Capitolato'!Titoli_stampa</vt:lpstr>
    </vt:vector>
  </TitlesOfParts>
  <Company>ASL TERAMO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Gianvito Anna</dc:creator>
  <cp:lastModifiedBy>Silvia Pelusi</cp:lastModifiedBy>
  <dcterms:created xsi:type="dcterms:W3CDTF">2020-01-10T08:46:35Z</dcterms:created>
  <dcterms:modified xsi:type="dcterms:W3CDTF">2023-08-17T06:47:15Z</dcterms:modified>
</cp:coreProperties>
</file>