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activeTab="0"/>
  </bookViews>
  <sheets>
    <sheet name="Frontespizio+indice" sheetId="1" r:id="rId1"/>
    <sheet name="Riepilogo valore patrimonio" sheetId="2" r:id="rId2"/>
  </sheets>
  <definedNames>
    <definedName name="_xlnm.Print_Area" localSheetId="0">'Frontespizio+indice'!$A$1:$J$928</definedName>
    <definedName name="_xlnm.Print_Area" localSheetId="1">'Riepilogo valore patrimonio'!$A$1:$K$123</definedName>
  </definedNames>
  <calcPr fullCalcOnLoad="1"/>
</workbook>
</file>

<file path=xl/sharedStrings.xml><?xml version="1.0" encoding="utf-8"?>
<sst xmlns="http://schemas.openxmlformats.org/spreadsheetml/2006/main" count="1729" uniqueCount="654">
  <si>
    <r>
      <t>NOTE:</t>
    </r>
    <r>
      <rPr>
        <sz val="12"/>
        <rFont val="Arial"/>
        <family val="2"/>
      </rPr>
      <t xml:space="preserve"> EX DISPENSARIO</t>
    </r>
  </si>
  <si>
    <r>
      <t xml:space="preserve">UBICAZIONE: </t>
    </r>
    <r>
      <rPr>
        <sz val="12"/>
        <rFont val="Arial"/>
        <family val="2"/>
      </rPr>
      <t>COMUNE DI ATRI - VIA A. FINOCCHI</t>
    </r>
  </si>
  <si>
    <t>874 mc</t>
  </si>
  <si>
    <t>1223 mc</t>
  </si>
  <si>
    <r>
      <t xml:space="preserve">INTESTAZIONE-TITOLO: </t>
    </r>
    <r>
      <rPr>
        <sz val="12"/>
        <rFont val="Arial"/>
        <family val="2"/>
      </rPr>
      <t>UNITA' LOCALE SOCIO SANITARIA ULSS N. 8</t>
    </r>
  </si>
  <si>
    <t>mc 5100</t>
  </si>
  <si>
    <r>
      <t>INTESTAZIONE - TITOLO: U</t>
    </r>
    <r>
      <rPr>
        <sz val="12"/>
        <rFont val="Arial"/>
        <family val="2"/>
      </rPr>
      <t xml:space="preserve">NITA' LOCALE SOCIO SANITARIA  DI TERAMO </t>
    </r>
  </si>
  <si>
    <t>valoredell'area incluso in quello del complesso ospizio marino</t>
  </si>
  <si>
    <t>COMUNE  DI  COLONNELLA</t>
  </si>
  <si>
    <t>VALORE COMPLESSIVO PATRIMONIO A.S.L. DI TERAMO</t>
  </si>
  <si>
    <t>VALORE TERRENI
INCREMENTATO DEL 25%</t>
  </si>
  <si>
    <r>
      <t xml:space="preserve">NOTE: </t>
    </r>
    <r>
      <rPr>
        <sz val="12"/>
        <rFont val="Arial"/>
        <family val="2"/>
      </rPr>
      <t>Terreni con sovrastante Poliambulatorio</t>
    </r>
  </si>
  <si>
    <t>Sant'Egidio alla Vibrata
Strada Comunale s.n.c.</t>
  </si>
  <si>
    <t>rendita catastale risultante da apposita visura, moltiplicata per il coefficiente 75 (coefficiente utilizzato dagli uffici finanziari di accertamento).</t>
  </si>
  <si>
    <t>Al valore catastale così determinato è stato attribuito un incremento secondo il criterio per la determinazione dell'Imposta di Registro, ovvero:</t>
  </si>
  <si>
    <t>Comune di Colonnella</t>
  </si>
  <si>
    <r>
      <t xml:space="preserve">NOTE: </t>
    </r>
    <r>
      <rPr>
        <sz val="12"/>
        <rFont val="Arial"/>
        <family val="2"/>
      </rPr>
      <t>POLIAMBULATORIO</t>
    </r>
  </si>
  <si>
    <r>
      <t xml:space="preserve">NOTE: </t>
    </r>
    <r>
      <rPr>
        <sz val="12"/>
        <rFont val="Arial"/>
        <family val="2"/>
      </rPr>
      <t xml:space="preserve">POLIAMBULATORIO </t>
    </r>
  </si>
  <si>
    <t>c.da S. Atto SNC - 
p. S1,- T, 1</t>
  </si>
  <si>
    <t>c.da S. Atto SNC - 
p. T</t>
  </si>
  <si>
    <t>stralcio di corte</t>
  </si>
  <si>
    <t>4,5 vani</t>
  </si>
  <si>
    <r>
      <t>NOTE:</t>
    </r>
    <r>
      <rPr>
        <sz val="12"/>
        <rFont val="Arial"/>
        <family val="2"/>
      </rPr>
      <t xml:space="preserve"> DISTRETTO SANITARIO DI BASE</t>
    </r>
  </si>
  <si>
    <r>
      <t xml:space="preserve">UBICAZIONE: </t>
    </r>
    <r>
      <rPr>
        <sz val="12"/>
        <rFont val="Arial"/>
        <family val="2"/>
      </rPr>
      <t>COMUNE DI CERMIGNANO</t>
    </r>
  </si>
  <si>
    <r>
      <t xml:space="preserve">INTESTAZIONE-TITOLO: </t>
    </r>
    <r>
      <rPr>
        <sz val="12"/>
        <rFont val="Arial"/>
        <family val="2"/>
      </rPr>
      <t xml:space="preserve">COMUNE DI CERMIGNANO </t>
    </r>
  </si>
  <si>
    <t>COMUNE  DI   NOTARESCO</t>
  </si>
  <si>
    <t>mc. 3447</t>
  </si>
  <si>
    <t>A/10</t>
  </si>
  <si>
    <t>4 vani</t>
  </si>
  <si>
    <t>PRESIDIO  DI  GIULIANOVA</t>
  </si>
  <si>
    <t>COMUNE  DI  GIULIANOVA</t>
  </si>
  <si>
    <t>mq.  21.00</t>
  </si>
  <si>
    <t>mc.10.644</t>
  </si>
  <si>
    <t>a</t>
  </si>
  <si>
    <t>mc. 14.887</t>
  </si>
  <si>
    <t>b</t>
  </si>
  <si>
    <t>mc.     900</t>
  </si>
  <si>
    <t>c</t>
  </si>
  <si>
    <t>mc.  1.435</t>
  </si>
  <si>
    <t>d</t>
  </si>
  <si>
    <t>5.0</t>
  </si>
  <si>
    <r>
      <t>INTESTAZIONE-TITOLO:</t>
    </r>
    <r>
      <rPr>
        <sz val="12"/>
        <rFont val="Arial"/>
        <family val="2"/>
      </rPr>
      <t xml:space="preserve"> OSPEDALI E ISTITUTI RIUNITI DI RICOVERO DI TERAMO PER OSPEDALE CIVILE S. ANTONIO ABATE</t>
    </r>
  </si>
  <si>
    <r>
      <t>UBICAZIONE:</t>
    </r>
    <r>
      <rPr>
        <sz val="12"/>
        <rFont val="Arial"/>
        <family val="2"/>
      </rPr>
      <t xml:space="preserve"> COMUNE DI GIULIANOVA VIA OSPIZIO MARINO</t>
    </r>
  </si>
  <si>
    <t>7.40</t>
  </si>
  <si>
    <t>20.70</t>
  </si>
  <si>
    <t>mc. 1487</t>
  </si>
  <si>
    <r>
      <t xml:space="preserve">UBICAZIONE: </t>
    </r>
    <r>
      <rPr>
        <sz val="12"/>
        <rFont val="Arial"/>
        <family val="2"/>
      </rPr>
      <t>COMUNE DI GIULIANOVA - VIA FILIPPO TURATI</t>
    </r>
  </si>
  <si>
    <r>
      <t>NOTE:</t>
    </r>
    <r>
      <rPr>
        <sz val="12"/>
        <rFont val="Arial"/>
        <family val="2"/>
      </rPr>
      <t xml:space="preserve"> TERRENO CON SOVRASTANTE POLIAMBULATORIO, SER.T. </t>
    </r>
  </si>
  <si>
    <r>
      <t>NOTE:</t>
    </r>
    <r>
      <rPr>
        <sz val="12"/>
        <rFont val="Arial"/>
        <family val="2"/>
      </rPr>
      <t xml:space="preserve"> POLIAMBULATORIO, SER.T.</t>
    </r>
  </si>
  <si>
    <t>55.70</t>
  </si>
  <si>
    <t>fabb.rurale</t>
  </si>
  <si>
    <t>4.20</t>
  </si>
  <si>
    <t>72.30</t>
  </si>
  <si>
    <t>15.60</t>
  </si>
  <si>
    <t xml:space="preserve">2308  
</t>
  </si>
  <si>
    <r>
      <t xml:space="preserve">INTESTAZIONE-TITOLO: </t>
    </r>
    <r>
      <rPr>
        <sz val="12"/>
        <rFont val="Arial"/>
        <family val="2"/>
      </rPr>
      <t>OSPEDALE CIVILE SAN ROCCO DI GIULIANOVA</t>
    </r>
    <r>
      <rPr>
        <b/>
        <sz val="12"/>
        <rFont val="Arial"/>
        <family val="2"/>
      </rPr>
      <t xml:space="preserve"> </t>
    </r>
  </si>
  <si>
    <r>
      <t xml:space="preserve">UBICAZIONE: </t>
    </r>
    <r>
      <rPr>
        <sz val="12"/>
        <rFont val="Arial"/>
        <family val="2"/>
      </rPr>
      <t>COMUNE DI GIULIANOVA - VIA GRAMSCI</t>
    </r>
  </si>
  <si>
    <r>
      <t>NOTE:</t>
    </r>
    <r>
      <rPr>
        <sz val="12"/>
        <rFont val="Arial"/>
        <family val="2"/>
      </rPr>
      <t xml:space="preserve"> TERRENI CON SOVRASTANTE OSPEDALE CIVILE </t>
    </r>
  </si>
  <si>
    <t>21.63</t>
  </si>
  <si>
    <r>
      <t xml:space="preserve">UBICAZIONE: </t>
    </r>
    <r>
      <rPr>
        <sz val="12"/>
        <rFont val="Arial"/>
        <family val="2"/>
      </rPr>
      <t xml:space="preserve">COMUNE DI GIULIANOVA </t>
    </r>
  </si>
  <si>
    <r>
      <t xml:space="preserve">INTESTAZIONE-TITOLO: </t>
    </r>
    <r>
      <rPr>
        <sz val="12"/>
        <rFont val="Arial"/>
        <family val="2"/>
      </rPr>
      <t>ENTE OSPEDALIERO GENERALE DI ZONA MARIA SS. DELLO SPLENDORE DI GIULIANOVA</t>
    </r>
  </si>
  <si>
    <t>INTESTAZIONE-TITOLO:</t>
  </si>
  <si>
    <t xml:space="preserve">UBICAZIONE: </t>
  </si>
  <si>
    <t>mc. 37.126</t>
  </si>
  <si>
    <t>TOTALE VALORE ACQUISTO</t>
  </si>
  <si>
    <t>TOTALE VAVOLE ACQUISTO</t>
  </si>
  <si>
    <r>
      <t>NOTE:</t>
    </r>
    <r>
      <rPr>
        <sz val="12"/>
        <rFont val="Arial"/>
        <family val="2"/>
      </rPr>
      <t xml:space="preserve"> a) Padiglione Ovest; b) Palazzina ex Otorino - oggi Psichiatria; c) Palazzina Uffici </t>
    </r>
  </si>
  <si>
    <t>edificio in Via  Fonte della  Noce</t>
  </si>
  <si>
    <r>
      <t xml:space="preserve">UBICAZIONE: </t>
    </r>
    <r>
      <rPr>
        <sz val="12"/>
        <rFont val="Arial"/>
        <family val="2"/>
      </rPr>
      <t xml:space="preserve">COMUNE DI ISOLA DEL GRAN SASSO - località C. DA SANTONE </t>
    </r>
  </si>
  <si>
    <r>
      <t>NOTE:</t>
    </r>
    <r>
      <rPr>
        <sz val="12"/>
        <rFont val="Arial"/>
        <family val="2"/>
      </rPr>
      <t xml:space="preserve"> UFFICI ASL - EX SCUOLA PER INFERMIERI PROFESSIONALI</t>
    </r>
  </si>
  <si>
    <r>
      <t>NOTE:</t>
    </r>
    <r>
      <rPr>
        <sz val="12"/>
        <rFont val="Arial"/>
        <family val="2"/>
      </rPr>
      <t xml:space="preserve"> PALAZZINA ADIBITA A UFFICI + DSB</t>
    </r>
  </si>
  <si>
    <t>edif.centrale</t>
  </si>
  <si>
    <t>C.Nutrizione</t>
  </si>
  <si>
    <t>in disuso</t>
  </si>
  <si>
    <t>ex sfrattati</t>
  </si>
  <si>
    <t>PRESIDIO  DI  SANT'OMERO</t>
  </si>
  <si>
    <t>1.30</t>
  </si>
  <si>
    <r>
      <t xml:space="preserve">INTESTAZIONE-TITOLO: </t>
    </r>
    <r>
      <rPr>
        <sz val="12"/>
        <rFont val="Arial"/>
        <family val="2"/>
      </rPr>
      <t xml:space="preserve">ISTITUTO DI CURA E DI RICOVERO OSPEDALE CIVILE DI S.OMERO </t>
    </r>
  </si>
  <si>
    <r>
      <t xml:space="preserve">UBICAZIONE: </t>
    </r>
    <r>
      <rPr>
        <sz val="12"/>
        <rFont val="Arial"/>
        <family val="2"/>
      </rPr>
      <t>COMUNE DI SANT' OMERO</t>
    </r>
  </si>
  <si>
    <r>
      <t xml:space="preserve">NOTE: </t>
    </r>
    <r>
      <rPr>
        <sz val="12"/>
        <rFont val="Arial"/>
        <family val="2"/>
      </rPr>
      <t>TERRENI CON SOVRASTANTE OSPEDALE</t>
    </r>
  </si>
  <si>
    <r>
      <t>NOTE:</t>
    </r>
    <r>
      <rPr>
        <sz val="12"/>
        <rFont val="Arial"/>
        <family val="2"/>
      </rPr>
      <t xml:space="preserve"> OSPEDALE </t>
    </r>
  </si>
  <si>
    <t xml:space="preserve">CRITERI   DI  VALUTAZIONE </t>
  </si>
  <si>
    <t>Per la determinazione del  Patrimonio Immobiliare ASL sono stati adottati i seguenti criteri:</t>
  </si>
  <si>
    <t>TERRENI:</t>
  </si>
  <si>
    <t>FABBRICATI:</t>
  </si>
  <si>
    <t>Rendita catastale aumentata del 25%;</t>
  </si>
  <si>
    <t>Rendita catastale aumentata del 5%.</t>
  </si>
  <si>
    <t>PER I FABBRICATI:</t>
  </si>
  <si>
    <t>PER I TERRENI:</t>
  </si>
  <si>
    <t>mc.  8.550</t>
  </si>
  <si>
    <t>Via Salara</t>
  </si>
  <si>
    <t>Frazione Villa Rosa</t>
  </si>
  <si>
    <t>* Euro 2.303,91</t>
  </si>
  <si>
    <t>* Euro 40.265,05</t>
  </si>
  <si>
    <t>* Euro 19.221,23</t>
  </si>
  <si>
    <t>* Euro 1.1.62,03</t>
  </si>
  <si>
    <t>*  Euro 1.852,79</t>
  </si>
  <si>
    <t>*  Euro 251,00</t>
  </si>
  <si>
    <t>*  Euro 209,17</t>
  </si>
  <si>
    <r>
      <t>NOTE</t>
    </r>
    <r>
      <rPr>
        <sz val="14"/>
        <rFont val="Arial"/>
        <family val="2"/>
      </rPr>
      <t>:  EDIFICIO ADIBITO A RESIDENZA SANITARIA ASSISTENZIALE</t>
    </r>
  </si>
  <si>
    <r>
      <t xml:space="preserve">NOTE: </t>
    </r>
    <r>
      <rPr>
        <sz val="12"/>
        <rFont val="Arial"/>
        <family val="2"/>
      </rPr>
      <t>EDIFICIO  ADIBITO  A DISTRETTO  SANITARIO  DI  BASE</t>
    </r>
  </si>
  <si>
    <r>
      <t>NOTE:</t>
    </r>
    <r>
      <rPr>
        <sz val="12"/>
        <rFont val="Arial"/>
        <family val="2"/>
      </rPr>
      <t xml:space="preserve"> EDIFICIO  ADIBITO  A DISTRETTO  SANITARIO  DI  BASE</t>
    </r>
  </si>
  <si>
    <t>ISOLA DEL GRAN SASSO</t>
  </si>
  <si>
    <t>MONTORIO AL VOMANO</t>
  </si>
  <si>
    <t>ATRI</t>
  </si>
  <si>
    <t>BISENTI</t>
  </si>
  <si>
    <t>CASTIGLIONE M.R.</t>
  </si>
  <si>
    <t>CASTILENTI</t>
  </si>
  <si>
    <t>CELLINO ATTANASIO</t>
  </si>
  <si>
    <t>CERMIGNANO</t>
  </si>
  <si>
    <t>NOTARESCO</t>
  </si>
  <si>
    <t>PRESIDIO DI SANT'OMERO</t>
  </si>
  <si>
    <t>GIULIANOVA</t>
  </si>
  <si>
    <t>SANT'OMERO</t>
  </si>
  <si>
    <t>MARTINSICURO</t>
  </si>
  <si>
    <t>NERETO</t>
  </si>
  <si>
    <t>SANT'EGIDIO</t>
  </si>
  <si>
    <t>SILVI</t>
  </si>
  <si>
    <t>MOSCIANO S.ANGELO</t>
  </si>
  <si>
    <t>ROSETO DEGLI ABRUZZI</t>
  </si>
  <si>
    <t>TORTORETO</t>
  </si>
  <si>
    <t>Comune di Castiglione Messer Raimondo</t>
  </si>
  <si>
    <t>Ubicazione</t>
  </si>
  <si>
    <t xml:space="preserve">VALORE
(DI COSTRUZIONE)
</t>
  </si>
  <si>
    <t>0.49</t>
  </si>
  <si>
    <t>39.20</t>
  </si>
  <si>
    <t>Villa Mosca</t>
  </si>
  <si>
    <t>Chioschi
in Villa Mosca</t>
  </si>
  <si>
    <t>Via Cesare Battisti</t>
  </si>
  <si>
    <t>Contrada Santone</t>
  </si>
  <si>
    <t>Montorio</t>
  </si>
  <si>
    <t>Viale Risorgimento</t>
  </si>
  <si>
    <r>
      <t xml:space="preserve">INTESTAZIONE-TITOLO: </t>
    </r>
    <r>
      <rPr>
        <sz val="12"/>
        <rFont val="Arial"/>
        <family val="2"/>
      </rPr>
      <t>COMUNE DI NERETO - PROPRIETARIO
                                                          ULSS n. 8 SANT'OMERO  -  DESTINAZIONE  D'USO</t>
    </r>
  </si>
  <si>
    <r>
      <t xml:space="preserve">UBICAZIONE: </t>
    </r>
    <r>
      <rPr>
        <sz val="12"/>
        <rFont val="Arial"/>
        <family val="2"/>
      </rPr>
      <t>COMUNE DI  NERETO</t>
    </r>
  </si>
  <si>
    <t>Nereto</t>
  </si>
  <si>
    <t>semin. Arbor.</t>
  </si>
  <si>
    <t>incluso nel valore dell'edificio</t>
  </si>
  <si>
    <r>
      <t xml:space="preserve">NOTE: </t>
    </r>
    <r>
      <rPr>
        <sz val="12"/>
        <rFont val="Arial"/>
        <family val="2"/>
      </rPr>
      <t>TERRENO CON SOVRASTANTE EDIFICIO ADIBITO A SERV. DIAGNOSTICO E CURA</t>
    </r>
  </si>
  <si>
    <r>
      <t>NOTE:</t>
    </r>
    <r>
      <rPr>
        <sz val="12"/>
        <rFont val="Arial"/>
        <family val="2"/>
      </rPr>
      <t xml:space="preserve"> EDIFICIO ADIBITO A SIAN - SERV. RIABILITAZIONE</t>
    </r>
  </si>
  <si>
    <r>
      <t xml:space="preserve">UBICAZIONE: </t>
    </r>
    <r>
      <rPr>
        <sz val="12"/>
        <rFont val="Arial"/>
        <family val="2"/>
      </rPr>
      <t>COMUNE DI NERETO - VIA MARCO IACHINI N. 21</t>
    </r>
  </si>
  <si>
    <r>
      <t xml:space="preserve">UBICAZIONE: </t>
    </r>
    <r>
      <rPr>
        <sz val="12"/>
        <rFont val="Arial"/>
        <family val="2"/>
      </rPr>
      <t>COMUNE DI NERETO - VIA LENIN  angolo VIA MARCO IACHINI</t>
    </r>
  </si>
  <si>
    <t>Piano 1S - T 1 - 2</t>
  </si>
  <si>
    <r>
      <t xml:space="preserve">UBICAZIONE: </t>
    </r>
    <r>
      <rPr>
        <sz val="12"/>
        <rFont val="Arial"/>
        <family val="2"/>
      </rPr>
      <t>COMUNE DI NERETO - VIA MARCO IACHINI, 33</t>
    </r>
  </si>
  <si>
    <r>
      <t>NOTE:</t>
    </r>
    <r>
      <rPr>
        <sz val="12"/>
        <rFont val="Arial"/>
        <family val="2"/>
      </rPr>
      <t xml:space="preserve"> EDIFICIO ADIBITO A SERT</t>
    </r>
  </si>
  <si>
    <t>Piano 1S - T - 1</t>
  </si>
  <si>
    <t>Via Isonzo snc
piano T</t>
  </si>
  <si>
    <t>Via alla Salara snc
piano S1 - T</t>
  </si>
  <si>
    <t xml:space="preserve">Via Marco Polo </t>
  </si>
  <si>
    <r>
      <t xml:space="preserve">INTESTAZIONE-TITOLO: </t>
    </r>
    <r>
      <rPr>
        <sz val="12"/>
        <rFont val="Arial"/>
        <family val="2"/>
      </rPr>
      <t>AZIENDA UNITA' SANITARIA LOCALE - TERAMO</t>
    </r>
  </si>
  <si>
    <t>Via S. Domenico 
piano T - S1</t>
  </si>
  <si>
    <t>Via Finocchi</t>
  </si>
  <si>
    <t>Bisenti</t>
  </si>
  <si>
    <t>Contrada San Salvatore</t>
  </si>
  <si>
    <t>Contrada S. Michele</t>
  </si>
  <si>
    <t>Cellino A.</t>
  </si>
  <si>
    <t>Cermignano</t>
  </si>
  <si>
    <t>Notaresco</t>
  </si>
  <si>
    <t>S.S. 16</t>
  </si>
  <si>
    <t>Via Filippo Turati</t>
  </si>
  <si>
    <t>Via Gramsci</t>
  </si>
  <si>
    <t>Giulianova Paese</t>
  </si>
  <si>
    <t>Via Ospizio marino</t>
  </si>
  <si>
    <t>Ubiczione</t>
  </si>
  <si>
    <t>Mosciano S.A.</t>
  </si>
  <si>
    <r>
      <t>NOTE:  E</t>
    </r>
    <r>
      <rPr>
        <sz val="14"/>
        <rFont val="Arial"/>
        <family val="2"/>
      </rPr>
      <t>DIFICIO ADIBITO A DISTRETTO SANITARIO DI BASE -  Via Isonzo s.n.c.</t>
    </r>
  </si>
  <si>
    <t>Comune di Cellino</t>
  </si>
  <si>
    <t>Comune di Silvi</t>
  </si>
  <si>
    <t>D/1</t>
  </si>
  <si>
    <t>Comune di Mosciano S. Angelo</t>
  </si>
  <si>
    <t xml:space="preserve">Comune di Roseto degli Abruzzi </t>
  </si>
  <si>
    <t>Comune di S. Egidio alla Vibrata</t>
  </si>
  <si>
    <t>Comune di Tortoreto</t>
  </si>
  <si>
    <t>CRITERI  DI  VALUTAZIONE</t>
  </si>
  <si>
    <t>RIEPILOGO  VALORE   PATRIMONIO</t>
  </si>
  <si>
    <t>98.45</t>
  </si>
  <si>
    <t>61.80</t>
  </si>
  <si>
    <t>47.80</t>
  </si>
  <si>
    <t>2.10</t>
  </si>
  <si>
    <t>VALORE TOTALE  DI  ACQUISTO</t>
  </si>
  <si>
    <r>
      <t xml:space="preserve">INTESTAZIONE-TITOLO: </t>
    </r>
    <r>
      <rPr>
        <sz val="12"/>
        <rFont val="Arial"/>
        <family val="2"/>
      </rPr>
      <t xml:space="preserve">AZIENDA UNITA' SANITARIA LOCALE - TERAMO </t>
    </r>
  </si>
  <si>
    <r>
      <t xml:space="preserve">NOTE: </t>
    </r>
    <r>
      <rPr>
        <sz val="12"/>
        <rFont val="Arial"/>
        <family val="2"/>
      </rPr>
      <t>TERRENI ACQUISITI CON ATTO DI COMPRAVENDITA DEL 26.04.2002</t>
    </r>
  </si>
  <si>
    <t>COMUNE  DI  NERETO</t>
  </si>
  <si>
    <t>mc. 5.940</t>
  </si>
  <si>
    <t>mc. 1.826</t>
  </si>
  <si>
    <t xml:space="preserve">VALORE DI COSTRUZIONE    (ved. nota)  </t>
  </si>
  <si>
    <t>VALORE DI COSTRUZIONE  RIF.  EDIFICIO IN FONTE DELLA NOCE - FG. 63 - PART. 78 (ved. nota)</t>
  </si>
  <si>
    <r>
      <t xml:space="preserve">INTESTAZIONE-TITOLO: </t>
    </r>
    <r>
      <rPr>
        <sz val="12"/>
        <rFont val="Arial"/>
        <family val="2"/>
      </rPr>
      <t>COMUNE DI NERETO</t>
    </r>
  </si>
  <si>
    <r>
      <t xml:space="preserve">INTESTAZIONE-TITOLO: </t>
    </r>
    <r>
      <rPr>
        <sz val="12"/>
        <rFont val="Arial"/>
        <family val="2"/>
      </rPr>
      <t>CONSORZIO ANTITUBERCOLARE DELLA PROVINCIA DI TERAMO</t>
    </r>
  </si>
  <si>
    <t>COMUNE  DI  SANT'EGIDIO  ALLA  VIBRATA</t>
  </si>
  <si>
    <t>COMUNE  DI  MARTINSICURO</t>
  </si>
  <si>
    <r>
      <t>INTESTAZIONE-TITOLO:</t>
    </r>
    <r>
      <rPr>
        <sz val="12"/>
        <rFont val="Arial"/>
        <family val="2"/>
      </rPr>
      <t xml:space="preserve"> AZIENDA UNITA' SANITARIA LOCALE - TERAMO</t>
    </r>
  </si>
  <si>
    <r>
      <t xml:space="preserve">UBICAZIONE: </t>
    </r>
    <r>
      <rPr>
        <sz val="12"/>
        <rFont val="Arial"/>
        <family val="2"/>
      </rPr>
      <t>COMUNE DI MARTINSICURO  - FRAZIONE  VILLA ROSA</t>
    </r>
  </si>
  <si>
    <r>
      <t xml:space="preserve">NOTE: </t>
    </r>
    <r>
      <rPr>
        <sz val="12"/>
        <rFont val="Arial"/>
        <family val="2"/>
      </rPr>
      <t xml:space="preserve">POLIAMBULATORIO realizzato su terreno concesso dal Comune di Martinsicuro in diritto di </t>
    </r>
  </si>
  <si>
    <t>INTESTAZIONE-TITOLO: Comune di Montorio e altri soggetti privati</t>
  </si>
  <si>
    <t>COMUNE  DI 
  CASTIGLIONE  MESSER  RAIMONDO</t>
  </si>
  <si>
    <r>
      <t xml:space="preserve">UBICAZIONE: </t>
    </r>
    <r>
      <rPr>
        <sz val="12"/>
        <rFont val="Arial"/>
        <family val="2"/>
      </rPr>
      <t>COMUNE DI ROSETO  DEGLI  ABRUZZI</t>
    </r>
  </si>
  <si>
    <r>
      <t xml:space="preserve">UBICAZIONE: </t>
    </r>
    <r>
      <rPr>
        <sz val="12"/>
        <rFont val="Arial"/>
        <family val="2"/>
      </rPr>
      <t>COMUNE DI  SANT'OMERO - VIA SALARA</t>
    </r>
  </si>
  <si>
    <r>
      <t xml:space="preserve">NOTE: </t>
    </r>
    <r>
      <rPr>
        <sz val="12"/>
        <rFont val="Arial"/>
        <family val="2"/>
      </rPr>
      <t>TERRENO   ADIACENTE  DSB ED OSPEDALE</t>
    </r>
  </si>
  <si>
    <t>CATEG.</t>
  </si>
  <si>
    <t>CLASSE</t>
  </si>
  <si>
    <t>CONSISTENZA</t>
  </si>
  <si>
    <t>VALORE</t>
  </si>
  <si>
    <t>U</t>
  </si>
  <si>
    <t>PRESIDIO DI TERAMO</t>
  </si>
  <si>
    <t>COMUNE</t>
  </si>
  <si>
    <t>VALORE TERRENI</t>
  </si>
  <si>
    <t>TERAMO</t>
  </si>
  <si>
    <t>PRESIDIO  DI  TERAMO:</t>
  </si>
  <si>
    <t>Comune  di  Teramo</t>
  </si>
  <si>
    <t>PRESIDIO  DI  GIULIANOVA:</t>
  </si>
  <si>
    <t>PRESIDIO  DI  SANT'OMERO:</t>
  </si>
  <si>
    <t>Comune  di  Sant'Omero</t>
  </si>
  <si>
    <t>PRESIDIO  DI  TERAMO</t>
  </si>
  <si>
    <t>COMUNE  DI  TERAMO</t>
  </si>
  <si>
    <t>CATASTO  URBANO</t>
  </si>
  <si>
    <r>
      <t xml:space="preserve">UBICAZIONE: </t>
    </r>
    <r>
      <rPr>
        <sz val="12"/>
        <rFont val="Arial"/>
        <family val="2"/>
      </rPr>
      <t>COMUNE  DI  TERAMO</t>
    </r>
  </si>
  <si>
    <t>FOGLIO</t>
  </si>
  <si>
    <t>PARTICELLA</t>
  </si>
  <si>
    <t>ZONA CENSUARIA</t>
  </si>
  <si>
    <t>RENDITA</t>
  </si>
  <si>
    <t xml:space="preserve">Num. </t>
  </si>
  <si>
    <t>Sub</t>
  </si>
  <si>
    <t>* rendita presunta</t>
  </si>
  <si>
    <t>VALORE  TOTALE</t>
  </si>
  <si>
    <t xml:space="preserve">Teramo lì </t>
  </si>
  <si>
    <t>N. 1</t>
  </si>
  <si>
    <t>Comune di Isola del Gran Sasso</t>
  </si>
  <si>
    <t>Comune di Montorio al Vomano</t>
  </si>
  <si>
    <t>PRESIDIO  DI  ATRI:</t>
  </si>
  <si>
    <t>Comune di Atri</t>
  </si>
  <si>
    <t>Comune di Bisenti</t>
  </si>
  <si>
    <t>Comune di Castilenti</t>
  </si>
  <si>
    <t>Comune di Cermignano</t>
  </si>
  <si>
    <t>Comune di Notaresco</t>
  </si>
  <si>
    <t>Comune  di  Giulianova</t>
  </si>
  <si>
    <t>valore di acquisto</t>
  </si>
  <si>
    <t xml:space="preserve">valore di costruzione </t>
  </si>
  <si>
    <t>F.ne Villa S. Romualdo
p. S1-T, 1-2, 3.</t>
  </si>
  <si>
    <t>Comune di Nereto</t>
  </si>
  <si>
    <t>Comune di Martinsicuro</t>
  </si>
  <si>
    <t xml:space="preserve">  pag.  3</t>
  </si>
  <si>
    <t>CATASTO  TERRENI</t>
  </si>
  <si>
    <t>QUALITA'</t>
  </si>
  <si>
    <t>REDDITO DOMINICALE</t>
  </si>
  <si>
    <t>REDDITO AGRARIO</t>
  </si>
  <si>
    <t>SUPERFICIE     HA  A  CA</t>
  </si>
  <si>
    <t>7.20</t>
  </si>
  <si>
    <t>Sommatoria  rendite</t>
  </si>
  <si>
    <t>seminativo</t>
  </si>
  <si>
    <t>sem.arb.</t>
  </si>
  <si>
    <r>
      <t xml:space="preserve">INTESTAZIONE - TITOLO : </t>
    </r>
    <r>
      <rPr>
        <sz val="12"/>
        <rFont val="Arial"/>
        <family val="2"/>
      </rPr>
      <t>OSPEDALI ED ISTITUTI DI TERAMO</t>
    </r>
  </si>
  <si>
    <t>4.70</t>
  </si>
  <si>
    <t>semin arb.</t>
  </si>
  <si>
    <t>13.22</t>
  </si>
  <si>
    <t>vigneto</t>
  </si>
  <si>
    <t>3.50</t>
  </si>
  <si>
    <t>semin.arb.</t>
  </si>
  <si>
    <t>PRESIDIO DI GIULIANOVA</t>
  </si>
  <si>
    <t>VALORE TOTALE TERRENI</t>
  </si>
  <si>
    <t>TOTALE VALORE URBANO</t>
  </si>
  <si>
    <t>TOTALE VALORE COSTRUZIONE</t>
  </si>
  <si>
    <t>valore di costruzione</t>
  </si>
  <si>
    <t>A/4</t>
  </si>
  <si>
    <r>
      <t xml:space="preserve">UBICAZIONE: </t>
    </r>
    <r>
      <rPr>
        <sz val="12"/>
        <rFont val="Arial"/>
        <family val="2"/>
      </rPr>
      <t xml:space="preserve">COMUNE  DI   TERAMO </t>
    </r>
  </si>
  <si>
    <t>B/2</t>
  </si>
  <si>
    <t>A/5</t>
  </si>
  <si>
    <t>B/4</t>
  </si>
  <si>
    <t xml:space="preserve">NOTE:  </t>
  </si>
  <si>
    <t>B/1</t>
  </si>
  <si>
    <t>mc. 2.484</t>
  </si>
  <si>
    <t>C/6</t>
  </si>
  <si>
    <t>6.0</t>
  </si>
  <si>
    <t>C/1</t>
  </si>
  <si>
    <r>
      <t>INTESTAZIONE - TITOLO :</t>
    </r>
    <r>
      <rPr>
        <sz val="12"/>
        <rFont val="Arial"/>
        <family val="2"/>
      </rPr>
      <t>OSPEDALE CIVILE S.ANTONIO ABATE: AMMINISTRATO DAGLI OSPEDALI ED ISTITUTI RIUNITI</t>
    </r>
  </si>
  <si>
    <r>
      <t xml:space="preserve">UBICAZIONE: </t>
    </r>
    <r>
      <rPr>
        <sz val="12"/>
        <rFont val="Arial"/>
        <family val="2"/>
      </rPr>
      <t>COMUNE  DI   TERAMO - VILLA MOSCA</t>
    </r>
  </si>
  <si>
    <t>B/5</t>
  </si>
  <si>
    <t>VALORE TOTALE</t>
  </si>
  <si>
    <r>
      <t xml:space="preserve">UBICAZIONE: </t>
    </r>
    <r>
      <rPr>
        <sz val="12"/>
        <rFont val="Arial"/>
        <family val="2"/>
      </rPr>
      <t>COMUNE  DI   TERAMO -VIA  CESARE BATTISTI</t>
    </r>
  </si>
  <si>
    <t>m.c. 2.500</t>
  </si>
  <si>
    <r>
      <t xml:space="preserve">UBICAZIONE: </t>
    </r>
    <r>
      <rPr>
        <sz val="12"/>
        <rFont val="Arial"/>
        <family val="2"/>
      </rPr>
      <t>COMUNE  DI   TERAMO -CONTRADA CASALENA</t>
    </r>
  </si>
  <si>
    <t>semin.arb</t>
  </si>
  <si>
    <t>CATASTO TERRENI</t>
  </si>
  <si>
    <t>FOGL.</t>
  </si>
  <si>
    <t>CATASTO URBANO</t>
  </si>
  <si>
    <t>RENDITA
*rendita presunta</t>
  </si>
  <si>
    <t>COMUNE  DI  ISOLA  DEL  GRAN  SASSO</t>
  </si>
  <si>
    <t>Nel caso dei chioschi la ASL è proprietaria dell'area e privati hanno la proprietà superficiaria. Il valore dell'area è incluso in quello del complesso ospedaliero</t>
  </si>
  <si>
    <t>valore incluso in quello del complesso ospedliero</t>
  </si>
  <si>
    <r>
      <t xml:space="preserve">INTESTAZIONE-TITOLO: </t>
    </r>
    <r>
      <rPr>
        <sz val="12"/>
        <rFont val="Arial"/>
        <family val="2"/>
      </rPr>
      <t>ENEL distribuzione S.p.A.</t>
    </r>
  </si>
  <si>
    <t>mc. 51148</t>
  </si>
  <si>
    <t xml:space="preserve">Ubicazione </t>
  </si>
  <si>
    <r>
      <t xml:space="preserve">INTESTAZIONE - TITOLO :  </t>
    </r>
    <r>
      <rPr>
        <sz val="12"/>
        <rFont val="Arial"/>
        <family val="2"/>
      </rPr>
      <t xml:space="preserve">AZIENDA UNITA' SANITARIA LOCALE - TERAMO
                                                           CIAMPINI  ANNA  - USUFRUTTUARIA  DELL'AREA
                                                           TRIBOTTI FLORINDO - PROPRIETARIO DELL'AREA
</t>
    </r>
  </si>
  <si>
    <t>D/4</t>
  </si>
  <si>
    <t>ZUCCARINI LUIGI NATO A CERMIGNANO IL 26/03/19; CIASCUNO PER I PROPRI DIRITTI</t>
  </si>
  <si>
    <t>SANTINI ANGELA DIVINA NATA IL 06/09/; CIASCUNO PER I PROPRI DIRITTI</t>
  </si>
  <si>
    <t>TRASATTI CARMINE NATO IL 12/07/893; USF IN PARTE CIASCUNO PER I PROPRI DIRITTI</t>
  </si>
  <si>
    <t>PELLE DORA NATA A ISOLA DEL GRAN SASSO D' ITALIA IL 11/02/35; CIASCUNO PER I PROPRI DIRITTI</t>
  </si>
  <si>
    <t xml:space="preserve">MARACCA MARIANNINA NATA IL 03/09/25; CIASCUNO PER I PROPRI DIRITTI </t>
  </si>
  <si>
    <t>FARINELLI ANGELA MARIA NATA IL 30/09/87; USF CIASCUNO PER I PROPRI DIRITTI</t>
  </si>
  <si>
    <t>COMUNE  DI  MONTORIO  AL  VOMANO</t>
  </si>
  <si>
    <t>COMUNE  DI  TORTORETO</t>
  </si>
  <si>
    <r>
      <t xml:space="preserve">INTESTAZIONE - TITOLO :  </t>
    </r>
    <r>
      <rPr>
        <sz val="12"/>
        <rFont val="Arial"/>
        <family val="2"/>
      </rPr>
      <t>AZIENDA UNITA' SANITARIA LOCALE - TERAMO
                                                           IMMOBILIARE HOLIDAY   - PROPRIETARIA DELL'AREA</t>
    </r>
  </si>
  <si>
    <t>fab.da acc.</t>
  </si>
  <si>
    <t xml:space="preserve">INTESTAZIONE-TITOLO: </t>
  </si>
  <si>
    <t>VALORE
(di costruzione)</t>
  </si>
  <si>
    <t xml:space="preserve">INDICE  </t>
  </si>
  <si>
    <t>VALORE  A</t>
  </si>
  <si>
    <r>
      <t xml:space="preserve">UBICAZIONE: </t>
    </r>
    <r>
      <rPr>
        <sz val="12"/>
        <rFont val="Arial"/>
        <family val="2"/>
      </rPr>
      <t>COMUNE  DI   CASTILENTI  -  FRAZIONE VILLA S. ROMUALDO</t>
    </r>
  </si>
  <si>
    <t xml:space="preserve">          superficie con vincolo di destinazione specifica (estensione di ca. mq. 3116) per 99 anni</t>
  </si>
  <si>
    <t xml:space="preserve">   
PARTICELLA
  NUM.      SUB</t>
  </si>
  <si>
    <t xml:space="preserve">
    ZONA
CENSUARIA</t>
  </si>
  <si>
    <r>
      <t xml:space="preserve">UBICAZIONE: </t>
    </r>
    <r>
      <rPr>
        <sz val="12"/>
        <rFont val="Arial"/>
        <family val="2"/>
      </rPr>
      <t>COMUNE DI  SILVI  -  STATALE ADRIATICA N. 16  P.T.</t>
    </r>
  </si>
  <si>
    <t>5.75</t>
  </si>
  <si>
    <t>6.80</t>
  </si>
  <si>
    <t>E/3</t>
  </si>
  <si>
    <t>Chioschi</t>
  </si>
  <si>
    <t xml:space="preserve">COMUNE  DI  ROSETO  DEGLI  ABRUZZI </t>
  </si>
  <si>
    <t>VALOTE TOTALE</t>
  </si>
  <si>
    <r>
      <t>INTESTAZIONE-TITOLO:</t>
    </r>
    <r>
      <rPr>
        <sz val="12"/>
        <rFont val="Arial"/>
        <family val="2"/>
      </rPr>
      <t xml:space="preserve"> COMUNE DI NOTARESCO</t>
    </r>
  </si>
  <si>
    <t>Valore di costruzione</t>
  </si>
  <si>
    <r>
      <t xml:space="preserve">UBICAZIONE: </t>
    </r>
    <r>
      <rPr>
        <sz val="12"/>
        <rFont val="Arial"/>
        <family val="2"/>
      </rPr>
      <t xml:space="preserve">COMUNE DI GIULIANOVA                          NOTE:  </t>
    </r>
  </si>
  <si>
    <t>località Casalena</t>
  </si>
  <si>
    <t>COLONNELLA</t>
  </si>
  <si>
    <t>COMUNE  DI  SANT'OMERO</t>
  </si>
  <si>
    <t xml:space="preserve">VALORE
</t>
  </si>
  <si>
    <t>CATASTO   TERRENI</t>
  </si>
  <si>
    <t>00.60</t>
  </si>
  <si>
    <t>51.40</t>
  </si>
  <si>
    <t>18.50</t>
  </si>
  <si>
    <t>fu d'acc.</t>
  </si>
  <si>
    <t>semin.</t>
  </si>
  <si>
    <t xml:space="preserve">COMUNE  DI  SILVI  </t>
  </si>
  <si>
    <t xml:space="preserve">COMUNE  DI  MOSCIANO  S.ANGELO  </t>
  </si>
  <si>
    <t>Cabina Enel</t>
  </si>
  <si>
    <t xml:space="preserve">8160 mc. </t>
  </si>
  <si>
    <t>mc. 6799</t>
  </si>
  <si>
    <r>
      <t xml:space="preserve">INTESTAZIONE - TITOLO :  </t>
    </r>
    <r>
      <rPr>
        <sz val="12"/>
        <rFont val="Arial"/>
        <family val="2"/>
      </rPr>
      <t xml:space="preserve">AZIENDA UNITA' SANITARIA LOCALE - TERAMO
                                                           </t>
    </r>
  </si>
  <si>
    <t xml:space="preserve"> Euro  322.408,37
(ved. nota)
</t>
  </si>
  <si>
    <t>TOTALE</t>
  </si>
  <si>
    <t>Piano T - 1</t>
  </si>
  <si>
    <t>Piano 2 - 3</t>
  </si>
  <si>
    <r>
      <t>INTESTAZIONE-TITOLO:</t>
    </r>
    <r>
      <rPr>
        <sz val="12"/>
        <rFont val="Arial"/>
        <family val="2"/>
      </rPr>
      <t xml:space="preserve"> AZIENDA UNITA' SANITARIA LOCALE - TERAMO - 
                                                                  CARRA FRANCA - PRETAROLI CARLO - CARLO LUIGI - RENATO -:  PROPRIETARI DELL'AREA</t>
    </r>
  </si>
  <si>
    <t>PRESIDIO DI ATRI</t>
  </si>
  <si>
    <t>PRESIDIO  DI  ATRI</t>
  </si>
  <si>
    <t>COMUNE  DI  ATRI</t>
  </si>
  <si>
    <t>mc. 2.085</t>
  </si>
  <si>
    <t>mc. 4.717</t>
  </si>
  <si>
    <t>COMUNE  DI  CELLINO  ATTANASIO</t>
  </si>
  <si>
    <t>COMUNE  DI  BISENTI</t>
  </si>
  <si>
    <t xml:space="preserve">COMUNE DI CASTIGLIONE MESSER RAIMONDO; PROPR. DEL FABBRICATO </t>
  </si>
  <si>
    <t>TROIANI ADELINA NATA A BISENTI IL 07/08/27; PROPR. DELLA P.LLA 44</t>
  </si>
  <si>
    <t>DI DONATO ANNA NATA A NARNI IL 01/02/54; PROPR. PER 1/4 DELLA P.LLA 511</t>
  </si>
  <si>
    <t>DI DONATO BALILLINA NATA A C. MESSER RAIMONDO IL 10/04/29; PROPR. PER 1/4 DELLA P.LLA 511</t>
  </si>
  <si>
    <t>DI DONATO MARIO NATO A C. MESSER RAIMONDO IL 11/09/22; PROPR. PER 1/4 DELLA P.LLA 511</t>
  </si>
  <si>
    <t>DI DONATO VITALE NATO A C. MESSER RAIMONDO IL 29/04/20; PRPPR. PER 1/4 DELLA P.LLA 511</t>
  </si>
  <si>
    <t>44
511</t>
  </si>
  <si>
    <t>COMUNE  DI   CASTILENTI</t>
  </si>
  <si>
    <t>COMUNE  DI   CERMIGNANO</t>
  </si>
  <si>
    <r>
      <t xml:space="preserve">NOTE: </t>
    </r>
    <r>
      <rPr>
        <sz val="12"/>
        <rFont val="Arial"/>
        <family val="2"/>
      </rPr>
      <t>DISTRETTO SANITARIO DI BASE</t>
    </r>
  </si>
  <si>
    <r>
      <t xml:space="preserve">INTESTAZIONE-TITOLO: </t>
    </r>
    <r>
      <rPr>
        <sz val="12"/>
        <rFont val="Arial"/>
        <family val="2"/>
      </rPr>
      <t xml:space="preserve">COMUNE DI ISOLA DEL GRAN SASSO D' ITALIA; CIASCUNO PER I PROPRI DIRITTI  </t>
    </r>
  </si>
  <si>
    <r>
      <t xml:space="preserve">UBICAZIONE: </t>
    </r>
    <r>
      <rPr>
        <sz val="12"/>
        <rFont val="Arial"/>
        <family val="2"/>
      </rPr>
      <t>COMUNE DI  ATRI - VIALE RISORGIMENTO</t>
    </r>
  </si>
  <si>
    <r>
      <t xml:space="preserve">NOTE: </t>
    </r>
    <r>
      <rPr>
        <sz val="12"/>
        <rFont val="Arial"/>
        <family val="2"/>
      </rPr>
      <t>TERRENO CON SOVRASTANTE  OSPEDALE CIVILE</t>
    </r>
  </si>
  <si>
    <r>
      <t xml:space="preserve">UBICAZIONE: </t>
    </r>
    <r>
      <rPr>
        <sz val="12"/>
        <rFont val="Arial"/>
        <family val="2"/>
      </rPr>
      <t>COMUNE DI ATRI - VIALE RISORGIMENTO</t>
    </r>
  </si>
  <si>
    <r>
      <t>NOTE:</t>
    </r>
    <r>
      <rPr>
        <sz val="12"/>
        <rFont val="Arial"/>
        <family val="2"/>
      </rPr>
      <t xml:space="preserve"> OSPEDALE CIVILE</t>
    </r>
  </si>
  <si>
    <t xml:space="preserve">           </t>
  </si>
  <si>
    <r>
      <t>NOTE:</t>
    </r>
    <r>
      <rPr>
        <sz val="12"/>
        <rFont val="Arial"/>
        <family val="2"/>
      </rPr>
      <t xml:space="preserve"> a) fabbricato principale              c) fabbricato a disposizione</t>
    </r>
  </si>
  <si>
    <r>
      <t xml:space="preserve">           </t>
    </r>
    <r>
      <rPr>
        <sz val="12"/>
        <rFont val="Arial"/>
        <family val="2"/>
      </rPr>
      <t>b) servizio veterinario                 d) palazzina civile abitazione</t>
    </r>
  </si>
  <si>
    <r>
      <t xml:space="preserve">INTESTAZIONE - TITOLO :  </t>
    </r>
    <r>
      <rPr>
        <sz val="12"/>
        <rFont val="Arial"/>
        <family val="2"/>
      </rPr>
      <t xml:space="preserve">OSPEDALE CIVILE S.ANTONIO ABATE COMPRESO  NELL'ENTE OSPEDALIERO DI TERAMO; </t>
    </r>
  </si>
  <si>
    <t>B04</t>
  </si>
  <si>
    <t>F03</t>
  </si>
  <si>
    <t>p. T</t>
  </si>
  <si>
    <t>B02</t>
  </si>
  <si>
    <t>D01</t>
  </si>
  <si>
    <t>P. t</t>
  </si>
  <si>
    <t>P. T</t>
  </si>
  <si>
    <t>P.T</t>
  </si>
  <si>
    <t>NOTE: Complesso immobiliare in Contrada Casalena (3 PAD. - complesso di n. 10 edifici di cui: 3 destinati a RSA ed 1 a Dip.to di prevenzione, altri a rustico.</t>
  </si>
  <si>
    <t>Totale valore B</t>
  </si>
  <si>
    <t>…………………………..</t>
  </si>
  <si>
    <t>VALORE TOTALE (di costruzione)</t>
  </si>
  <si>
    <t>VALORE TERRENI
INCREMENTATO  DEL 20%
L. 191/04)</t>
  </si>
  <si>
    <t>VALORE TERRENI
c/ulteriore incremento del  20%
L. 191/04</t>
  </si>
  <si>
    <t>INVENTARIO  BENI  IMMOBILI  INDISPONIBILI</t>
  </si>
  <si>
    <t>da pag.   4 a pag. 19</t>
  </si>
  <si>
    <t>da pag. 20 a pag. 21</t>
  </si>
  <si>
    <t>da pag. 22 a pag. 23</t>
  </si>
  <si>
    <t xml:space="preserve">  pag. 24</t>
  </si>
  <si>
    <t>da pag. 25 a pag. 30</t>
  </si>
  <si>
    <t>da pag. 31 a pag. 32</t>
  </si>
  <si>
    <t>da pag. 33 a pag. 34</t>
  </si>
  <si>
    <t>da pag. 35 a pag. 37</t>
  </si>
  <si>
    <t>da pag. 38 a pag. 39</t>
  </si>
  <si>
    <t>da pag. 40 a pag. 41</t>
  </si>
  <si>
    <t>da pag. 42 a pag. 43</t>
  </si>
  <si>
    <t>da pag. 44 a pag. 45</t>
  </si>
  <si>
    <t xml:space="preserve">  pag. 46</t>
  </si>
  <si>
    <t>da pag. 47 a pag. 52</t>
  </si>
  <si>
    <t>da pag. 53 a pag. 54</t>
  </si>
  <si>
    <t>da pag. 55 a pag. 56</t>
  </si>
  <si>
    <t xml:space="preserve">  pag. 57</t>
  </si>
  <si>
    <t>da pag. 58 a pag. 62</t>
  </si>
  <si>
    <t>da pag. 63 a pag. 64</t>
  </si>
  <si>
    <t>da pag. 65 a pag. 66</t>
  </si>
  <si>
    <t>da pag. 67 a pag. 69</t>
  </si>
  <si>
    <t>da pag. 70 a pag. 71</t>
  </si>
  <si>
    <t>da pag. 72 a pag. 73</t>
  </si>
  <si>
    <t xml:space="preserve">  pag. 74</t>
  </si>
  <si>
    <t>da pag. 75 a pag. 78</t>
  </si>
  <si>
    <t>TOTALE (a riportare)</t>
  </si>
  <si>
    <t>RIEPILOGO VALORE PATRIMONIO  "Beni Immobili Indisponibili"</t>
  </si>
  <si>
    <t>RIEPILOGO  GENERALE - Beni Immobili Indisponibili</t>
  </si>
  <si>
    <r>
      <t xml:space="preserve">INTESTAZIONE - TITOLO : </t>
    </r>
    <r>
      <rPr>
        <sz val="12"/>
        <rFont val="Arial"/>
        <family val="2"/>
      </rPr>
      <t>OSP.CIVILE S.ANTONIO: PROPRIETARIO - OSP. ED ISTITUTI RIUNITI DI TERAMO</t>
    </r>
  </si>
  <si>
    <t>Via Fonte della Noce</t>
  </si>
  <si>
    <t>67.90</t>
  </si>
  <si>
    <t>28.70</t>
  </si>
  <si>
    <t>88.80</t>
  </si>
  <si>
    <t>orto irrig.</t>
  </si>
  <si>
    <t>33.60</t>
  </si>
  <si>
    <r>
      <t xml:space="preserve">NOTE:  </t>
    </r>
    <r>
      <rPr>
        <sz val="12"/>
        <rFont val="Arial"/>
        <family val="2"/>
      </rPr>
      <t xml:space="preserve">TERRENI PERTINENZIALI AL COMPLESSO OSPEDALIERO VILLA MOSCA, NON SI ATTRIBUISCE VALORE </t>
    </r>
  </si>
  <si>
    <t>6.20</t>
  </si>
  <si>
    <t>15.33</t>
  </si>
  <si>
    <t>area urbana</t>
  </si>
  <si>
    <t>0.30</t>
  </si>
  <si>
    <r>
      <t xml:space="preserve">NOTE:  </t>
    </r>
    <r>
      <rPr>
        <sz val="12"/>
        <rFont val="Arial"/>
        <family val="2"/>
      </rPr>
      <t>EX DISPENSARIO</t>
    </r>
  </si>
  <si>
    <t>MC. 3.444</t>
  </si>
  <si>
    <r>
      <t xml:space="preserve">UBICAZIONE: </t>
    </r>
    <r>
      <rPr>
        <sz val="12"/>
        <rFont val="Arial"/>
        <family val="2"/>
      </rPr>
      <t>COMUNE  DI   TERAMO -  TERRENO  SITO IN VIALE XX SETTEMBRE</t>
    </r>
  </si>
  <si>
    <r>
      <t xml:space="preserve">NOTE:  </t>
    </r>
    <r>
      <rPr>
        <sz val="14"/>
        <rFont val="Arial"/>
        <family val="2"/>
      </rPr>
      <t xml:space="preserve">di pertinenza </t>
    </r>
    <r>
      <rPr>
        <sz val="12"/>
        <rFont val="Arial"/>
        <family val="2"/>
      </rPr>
      <t>EX DISPENSARIO</t>
    </r>
  </si>
  <si>
    <t>incolto prod</t>
  </si>
  <si>
    <r>
      <t xml:space="preserve">UBICAZIONE: </t>
    </r>
    <r>
      <rPr>
        <sz val="12"/>
        <rFont val="Arial"/>
        <family val="2"/>
      </rPr>
      <t xml:space="preserve">COMUNE  DI   TERAMO  - VILLA MOSCA </t>
    </r>
  </si>
  <si>
    <r>
      <t xml:space="preserve">NOTE:  </t>
    </r>
    <r>
      <rPr>
        <sz val="12"/>
        <rFont val="Arial"/>
        <family val="2"/>
      </rPr>
      <t>COMPRENSORIO DEI FABBRICATI COSTITUENTI IL COMPLESSO OSPEDALIERO EX SANATORIO</t>
    </r>
  </si>
  <si>
    <t>A/2</t>
  </si>
  <si>
    <t>Ex sanatorio</t>
  </si>
  <si>
    <t>Valore della sola area (inclusa nel complesso ex sanatorio)</t>
  </si>
  <si>
    <r>
      <t xml:space="preserve">UBICAZIONE: </t>
    </r>
    <r>
      <rPr>
        <sz val="12"/>
        <rFont val="Arial"/>
        <family val="2"/>
      </rPr>
      <t>COMUNE  DI   TERAMO-  FABBRICATO SITO IN CIRCONVALLAZIONE RAGUSA</t>
    </r>
  </si>
  <si>
    <t>Via Circonvallazione Ragusa n. 1</t>
  </si>
  <si>
    <t>MC. 20.800</t>
  </si>
  <si>
    <t>C/2</t>
  </si>
  <si>
    <t>MQ. 22</t>
  </si>
  <si>
    <r>
      <t xml:space="preserve">UBICAZIONE: </t>
    </r>
    <r>
      <rPr>
        <sz val="12"/>
        <rFont val="Arial"/>
        <family val="2"/>
      </rPr>
      <t>COMUNE  DI   TERAMO-  VILLA MOSCA</t>
    </r>
  </si>
  <si>
    <r>
      <t xml:space="preserve">NOTE:  </t>
    </r>
    <r>
      <rPr>
        <sz val="12"/>
        <rFont val="Arial"/>
        <family val="2"/>
      </rPr>
      <t>OSPEDALE  CIVILE 1° LOTTO.</t>
    </r>
  </si>
  <si>
    <t xml:space="preserve">Valore di costruzione  (ved. Nota)  </t>
  </si>
  <si>
    <r>
      <t xml:space="preserve">NOTE:  </t>
    </r>
    <r>
      <rPr>
        <sz val="12"/>
        <rFont val="Arial"/>
        <family val="2"/>
      </rPr>
      <t>OSPEDALE  CIVILE 2° LOTTO.</t>
    </r>
  </si>
  <si>
    <t>Superficie catastale</t>
  </si>
  <si>
    <r>
      <t xml:space="preserve">Villa Mosca
</t>
    </r>
    <r>
      <rPr>
        <sz val="8"/>
        <rFont val="Arial"/>
        <family val="2"/>
      </rPr>
      <t>pert.O.C.</t>
    </r>
  </si>
  <si>
    <r>
      <t xml:space="preserve">NOTE:  TERRENI </t>
    </r>
    <r>
      <rPr>
        <sz val="12"/>
        <rFont val="Arial"/>
        <family val="2"/>
      </rPr>
      <t>(di pertinenza all'ospedale civile e edificio Fonte della Noce)</t>
    </r>
  </si>
  <si>
    <t>totale valore acquisto + totale valore costruzione</t>
  </si>
  <si>
    <t>totale valore acquisto  +  totale valore costruzione</t>
  </si>
  <si>
    <t>44 mq.</t>
  </si>
  <si>
    <r>
      <t xml:space="preserve"> 
valore terreni  </t>
    </r>
    <r>
      <rPr>
        <b/>
        <i/>
        <sz val="10"/>
        <rFont val="Arial"/>
        <family val="2"/>
      </rPr>
      <t>(da valore catastale)+</t>
    </r>
    <r>
      <rPr>
        <b/>
        <sz val="11"/>
        <rFont val="Arial"/>
        <family val="2"/>
      </rPr>
      <t xml:space="preserve">valore di acquisto
</t>
    </r>
  </si>
  <si>
    <t>valore costruzione</t>
  </si>
  <si>
    <r>
      <t xml:space="preserve">INTESTAZIONE-TITOLO: </t>
    </r>
    <r>
      <rPr>
        <sz val="12"/>
        <rFont val="Arial"/>
        <family val="2"/>
      </rPr>
      <t>COMUNE DI CERMIGNANO</t>
    </r>
  </si>
  <si>
    <r>
      <t xml:space="preserve">NOTE: </t>
    </r>
    <r>
      <rPr>
        <sz val="12"/>
        <rFont val="Arial"/>
        <family val="2"/>
      </rPr>
      <t xml:space="preserve">TERRENO CON SOVRASTANTE STRUTTURA </t>
    </r>
  </si>
  <si>
    <t>ente urbao</t>
  </si>
  <si>
    <t>0 60</t>
  </si>
  <si>
    <t>2 70</t>
  </si>
  <si>
    <t>5 80</t>
  </si>
  <si>
    <r>
      <t xml:space="preserve">INTESTAZIONE-TITOLO: </t>
    </r>
    <r>
      <rPr>
        <sz val="12"/>
        <rFont val="Arial"/>
        <family val="2"/>
      </rPr>
      <t xml:space="preserve">COMUNE DI S.OMERO </t>
    </r>
  </si>
  <si>
    <t>mc. 2.400</t>
  </si>
  <si>
    <t>mc. 36046</t>
  </si>
  <si>
    <r>
      <t xml:space="preserve">NOTE:  </t>
    </r>
    <r>
      <rPr>
        <sz val="12"/>
        <rFont val="Arial"/>
        <family val="2"/>
      </rPr>
      <t>SI ATTRIBUISCE VALORE SOLO ALLE  PARTICELLE FG. 55 (loc. casalena) ESCLUDENDO TUTTE LE ALTRE, VISTO CHE LE STESSE SONO PERTINENZIALI AL COMPLESSO OSPEDALIERO 1° E 2° LOTTO IN VILLA MOSCA DI TERAMO</t>
    </r>
  </si>
  <si>
    <t>5 62</t>
  </si>
  <si>
    <t>6 64</t>
  </si>
  <si>
    <t>5 82</t>
  </si>
  <si>
    <t>0 62</t>
  </si>
  <si>
    <t>semibn.arb</t>
  </si>
  <si>
    <t>ente urbano</t>
  </si>
  <si>
    <t>16 62</t>
  </si>
  <si>
    <t>4 72</t>
  </si>
  <si>
    <t>26 22</t>
  </si>
  <si>
    <t>2 80</t>
  </si>
  <si>
    <t>11500 mc</t>
  </si>
  <si>
    <t>7500 mc</t>
  </si>
  <si>
    <t>11400 mc</t>
  </si>
  <si>
    <t>11700 mc</t>
  </si>
  <si>
    <r>
      <t xml:space="preserve">F03
 </t>
    </r>
    <r>
      <rPr>
        <sz val="6"/>
        <rFont val="Arial"/>
        <family val="2"/>
      </rPr>
      <t>in corso di costruzione</t>
    </r>
  </si>
  <si>
    <t xml:space="preserve">11.5 vani </t>
  </si>
  <si>
    <t>c.da S.Atto</t>
  </si>
  <si>
    <t>mc. 243</t>
  </si>
  <si>
    <t>S.Atto</t>
  </si>
  <si>
    <t>4 70</t>
  </si>
  <si>
    <t>incol.prod</t>
  </si>
  <si>
    <t>3 90</t>
  </si>
  <si>
    <t>3 80</t>
  </si>
  <si>
    <t>relit.strad</t>
  </si>
  <si>
    <t xml:space="preserve">
1228
1233
1236
1238</t>
  </si>
  <si>
    <t>mc. 5101</t>
  </si>
  <si>
    <r>
      <t>NOTE:</t>
    </r>
    <r>
      <rPr>
        <sz val="12"/>
        <rFont val="Arial"/>
        <family val="2"/>
      </rPr>
      <t xml:space="preserve"> </t>
    </r>
  </si>
  <si>
    <r>
      <t xml:space="preserve">INTESTAZIONE-TITOLO: </t>
    </r>
    <r>
      <rPr>
        <sz val="12"/>
        <rFont val="Arial"/>
        <family val="2"/>
      </rPr>
      <t>Fondazione Gualandi</t>
    </r>
  </si>
  <si>
    <t>52 10</t>
  </si>
  <si>
    <t>V.le Gramsci</t>
  </si>
  <si>
    <t>10 70</t>
  </si>
  <si>
    <t>6 60</t>
  </si>
  <si>
    <t>fabb. Rurale</t>
  </si>
  <si>
    <t>2 25</t>
  </si>
  <si>
    <t>0 10</t>
  </si>
  <si>
    <t>1 40</t>
  </si>
  <si>
    <t>1 60</t>
  </si>
  <si>
    <t>0 77</t>
  </si>
  <si>
    <t>mc.   5.205</t>
  </si>
  <si>
    <t>pal.Uff.</t>
  </si>
  <si>
    <t>mc.   2330</t>
  </si>
  <si>
    <t>3 vani</t>
  </si>
  <si>
    <t xml:space="preserve">INTESTAZIONE-TITOLO: Comune di Bisenti </t>
  </si>
  <si>
    <t>mc. 2.557</t>
  </si>
  <si>
    <t xml:space="preserve">Valore di costruzione  (ved. nota)  </t>
  </si>
  <si>
    <t>Nota: Del valore totale pari a Euro 722.282,65:  costo di costruzione Euro 10.810,65  al 31.12.2009.</t>
  </si>
  <si>
    <t xml:space="preserve">Valore di costruzione   (ved. nota)  </t>
  </si>
  <si>
    <t xml:space="preserve">VALORE DI COSTRUZIONE  </t>
  </si>
  <si>
    <t>valore incluso in quello dell'immobile perchè pertinenziali</t>
  </si>
  <si>
    <t>psich.</t>
  </si>
  <si>
    <t>Valore di acquisto e valore di costruzione non incrementati</t>
  </si>
  <si>
    <r>
      <t xml:space="preserve">Il Responsabile dell'U.O.C.
Attività Tecniche e Gestione del Patrimonio
</t>
    </r>
    <r>
      <rPr>
        <b/>
        <i/>
        <sz val="11"/>
        <rFont val="Arial"/>
        <family val="2"/>
      </rPr>
      <t>(ing. Corrado Foglia)</t>
    </r>
  </si>
  <si>
    <r>
      <t xml:space="preserve">INTESTAZIONE - TITOLO : </t>
    </r>
    <r>
      <rPr>
        <sz val="14"/>
        <rFont val="Arial"/>
        <family val="2"/>
      </rPr>
      <t>AZIENDA UNITA' SANITARIA LOCALE - TERAMO</t>
    </r>
  </si>
  <si>
    <r>
      <t>INTESTAZIONE-TITOLO:</t>
    </r>
    <r>
      <rPr>
        <sz val="12"/>
        <rFont val="Arial"/>
        <family val="2"/>
      </rPr>
      <t xml:space="preserve"> AZIENDA SANITARIA LOCALE - TERAMO</t>
    </r>
  </si>
  <si>
    <r>
      <t xml:space="preserve">UBICAZIONE: </t>
    </r>
    <r>
      <rPr>
        <sz val="12"/>
        <rFont val="Arial"/>
        <family val="2"/>
      </rPr>
      <t xml:space="preserve">COMUNE DI COLONNELLA -   STRADA COMUNALE  FOSSO DEL LUPO S.N.C. </t>
    </r>
  </si>
  <si>
    <t xml:space="preserve">VALORE
</t>
  </si>
  <si>
    <r>
      <t xml:space="preserve">INTESTAZIONE - TITOLO : </t>
    </r>
    <r>
      <rPr>
        <sz val="12"/>
        <rFont val="Arial"/>
        <family val="2"/>
      </rPr>
      <t>AZIENDA UNITA' SANITARIA LOCALE - TERAMO</t>
    </r>
  </si>
  <si>
    <r>
      <t xml:space="preserve">INTESTAZIONE - TITOLO : </t>
    </r>
    <r>
      <rPr>
        <sz val="10"/>
        <rFont val="Arial"/>
        <family val="2"/>
      </rPr>
      <t>AZIENDA UNITA' SANITARIA LOCALE - TERAMO</t>
    </r>
  </si>
  <si>
    <t>* 5846,72</t>
  </si>
  <si>
    <t xml:space="preserve">VALORE DI ACQUISTO   (VED NOTA 1)  </t>
  </si>
  <si>
    <t xml:space="preserve">VALORE DI COSTRUZIONE    (VED NOTA 2)           </t>
  </si>
  <si>
    <t>NOTA 1:  TERRENO ACQUISITO CON ATTO DI COMPRAVENDITA  IN DATA 16.10.2003.</t>
  </si>
  <si>
    <r>
      <t xml:space="preserve">INTESTAZIONE-TITOLO: </t>
    </r>
    <r>
      <rPr>
        <sz val="12"/>
        <rFont val="Arial"/>
        <family val="2"/>
      </rPr>
      <t>AZIENDA  UNITA'  SANITARIA LOCALE - TERAMO</t>
    </r>
  </si>
  <si>
    <t>09 00</t>
  </si>
  <si>
    <t xml:space="preserve"> </t>
  </si>
  <si>
    <r>
      <t xml:space="preserve">INTESTAZIONE - TITOLO :  </t>
    </r>
    <r>
      <rPr>
        <sz val="14"/>
        <rFont val="Arial"/>
        <family val="2"/>
      </rPr>
      <t xml:space="preserve">AZIENDA UNITA' SANITARIA LOCALE - TERAMO </t>
    </r>
  </si>
  <si>
    <t>NOTE:  ex CENTRO IPERBARICO</t>
  </si>
  <si>
    <r>
      <t>NOTE:</t>
    </r>
    <r>
      <rPr>
        <sz val="14"/>
        <rFont val="Arial"/>
        <family val="2"/>
      </rPr>
      <t xml:space="preserve"> ex c. Iperbarico </t>
    </r>
  </si>
  <si>
    <r>
      <t xml:space="preserve">INTESTAZIONE - TITOLO : </t>
    </r>
    <r>
      <rPr>
        <sz val="12"/>
        <rFont val="Arial"/>
        <family val="2"/>
      </rPr>
      <t>AMMINISTRAZIONE PROVINCIALE  DI TERAMO.</t>
    </r>
  </si>
  <si>
    <t>VALORE Fabbricati
(immobili di tutte le catgorie c/esclusione di cat. B)</t>
  </si>
  <si>
    <t>VALORE Fabbricati
immobili di cat. B</t>
  </si>
  <si>
    <t>VALORE FABBRICATI
INCREMENTATO DEL 5%</t>
  </si>
  <si>
    <t>VALORE FABBRICATI
INCREMENTATO  DEL 20%
L. 191/04)</t>
  </si>
  <si>
    <t>VALORE FABBRICATI
per immobili di cat. B
INCREMENTATO  DEL 40%
L. n. 286/06</t>
  </si>
  <si>
    <t>VALORE FABBRICATI
immobili di cat. B</t>
  </si>
  <si>
    <t>VALORE FABBRICATI</t>
  </si>
  <si>
    <t>VALORE FABBRICATI
c/ulteriore incremento del 20%
L. 191/04</t>
  </si>
  <si>
    <t>VALORE FABBRICATI
per immobili di cat. B
INCREMENTATO  DEL 40%
L. 286/06</t>
  </si>
  <si>
    <t>VALORE  B</t>
  </si>
  <si>
    <t xml:space="preserve">                                 VALORE  C</t>
  </si>
  <si>
    <t>Totale valore C</t>
  </si>
  <si>
    <t>Il presente  Inventario n. 1  (Beni Indisponibili) si compone di n. 80 (ottanta) pagine - inclusa la presente.</t>
  </si>
  <si>
    <r>
      <t xml:space="preserve">INTESTAZIONE - TITOLO : </t>
    </r>
    <r>
      <rPr>
        <sz val="12"/>
        <rFont val="Arial"/>
        <family val="2"/>
      </rPr>
      <t>AZIENDA  UNITA'  SANITARIA  LOCALE  -  TERAMO</t>
    </r>
  </si>
  <si>
    <t>mc. 56.186</t>
  </si>
  <si>
    <t>mc. 125.761</t>
  </si>
  <si>
    <t>mq. 151</t>
  </si>
  <si>
    <t>mq. 253</t>
  </si>
  <si>
    <t>S.C. Fosso del Lupo</t>
  </si>
  <si>
    <t>mc. 2558</t>
  </si>
  <si>
    <t xml:space="preserve">CATASTO  URBANO </t>
  </si>
  <si>
    <r>
      <t xml:space="preserve">NOTE: </t>
    </r>
    <r>
      <rPr>
        <sz val="12"/>
        <rFont val="Arial"/>
        <family val="2"/>
      </rPr>
      <t xml:space="preserve">edificio denominato Centro Helios </t>
    </r>
  </si>
  <si>
    <t xml:space="preserve">VALORE DI COSTRUZIONE      </t>
  </si>
  <si>
    <t>Nota: Del valore totale pari ad euro 435.832,44:  euro  32.950,80 per spese sostenute  al 31.12.09; euro 9.600,00 al 31.12.2010.</t>
  </si>
  <si>
    <t>30 mq.</t>
  </si>
  <si>
    <t>32 mq.</t>
  </si>
  <si>
    <t>38 mq.</t>
  </si>
  <si>
    <t xml:space="preserve">38 mq. </t>
  </si>
  <si>
    <t>39 mq.</t>
  </si>
  <si>
    <t>ente  urbano</t>
  </si>
  <si>
    <t>14 mq.</t>
  </si>
  <si>
    <t>Totale</t>
  </si>
  <si>
    <t>TOTALE VALORE  URBANO</t>
  </si>
  <si>
    <r>
      <t xml:space="preserve">valore urbano </t>
    </r>
    <r>
      <rPr>
        <b/>
        <i/>
        <sz val="10"/>
        <rFont val="Arial"/>
        <family val="2"/>
      </rPr>
      <t>(da valore catastale)</t>
    </r>
  </si>
  <si>
    <r>
      <t xml:space="preserve">INTESTAZIONE - TITOLO: </t>
    </r>
    <r>
      <rPr>
        <sz val="12"/>
        <rFont val="Arial"/>
        <family val="2"/>
      </rPr>
      <t>AZIENDA  UNITA'  SANITARIA  LOCALE  - TERAMO</t>
    </r>
  </si>
  <si>
    <t xml:space="preserve"> 
valore terreni c/incremento 25%  +  valore urbano  c/incremento 5%
</t>
  </si>
  <si>
    <r>
      <t xml:space="preserve"> valore terreni c/incremento 25%  +  valore urbano  c/incremento 5% + ulteriore incremento 20% e  </t>
    </r>
    <r>
      <rPr>
        <b/>
        <i/>
        <sz val="10"/>
        <rFont val="Arial"/>
        <family val="2"/>
      </rPr>
      <t>(per soli immobili cat. B)40%</t>
    </r>
    <r>
      <rPr>
        <b/>
        <sz val="11"/>
        <rFont val="Arial"/>
        <family val="2"/>
      </rPr>
      <t xml:space="preserve">
</t>
    </r>
  </si>
  <si>
    <t>NOTA 2: Del valore totale:
A)  euro 1.381.717,52 sono rappresentate dai costi, oneri vari inclusi, sostenuti al 31.12.2005 per i lavori di adeguamento Ospedale Atri e Sale Operatorie  e varie - ex art. 20 L. 67/68;
B)  euro 2.459.536,27, oneri vari inclusi, sono rappresentati dai costi sostenuti per lavori straordinari c/o Ospedale Atri (Utic, Farmacia, Pronto Soccorso, Medicina, Endoscopia, Nefrologia, lav. straord. vari) al 31.12.2006.
C) euro 479.476,59 lavori vari al 31.12.2007;</t>
  </si>
  <si>
    <t>Nota: il valore di costruzione, pari a Euro 394.862,84 è rappresentato dalla somma dei costi, oneri vari inclusi, sostenuti  al 31.12.2005 per i lavori di realizzazione del Distretto sanitario di base in Roseto - ex art. 20 L. 67/88; euro 52308,15 per reffrescamento al 31.12.09)</t>
  </si>
  <si>
    <t>Nota: euro 531.564,42 lavori ex art. 20 L.67/88; Euro  94.759,88  al 31.12.2010 per  fotovoltaico.</t>
  </si>
  <si>
    <t>Nota: del valore totale pari a Euro 1.029.064,80, Euro 17.632,80 sono rappresentate da costi, oneri vari inclusi, sostenuti al  31.12.2008.</t>
  </si>
  <si>
    <t xml:space="preserve">Valore di costruzione (ved. nota)     </t>
  </si>
  <si>
    <r>
      <t>NOTE:</t>
    </r>
    <r>
      <rPr>
        <sz val="12"/>
        <rFont val="Arial"/>
        <family val="2"/>
      </rPr>
      <t xml:space="preserve"> OSPEDALE CIVILE  -   Pad. EST</t>
    </r>
  </si>
  <si>
    <t>Nota: del valore totale pari a Euro 1.631984,02, Euro 597.509,30 sono rappresentate da costi, oneri vari inclusi, sostenuti  dal  1.1.06 al  31.12.2006 per i lavori di ristrutturazione dell'edificio in questione - euro 154.071,20 al 31.12.2007, euro 3.679,52 al 31.12.09)</t>
  </si>
  <si>
    <t>v.le Risorgimento</t>
  </si>
  <si>
    <t>mc. 123.168</t>
  </si>
  <si>
    <t>69 mq</t>
  </si>
  <si>
    <r>
      <t>A)</t>
    </r>
    <r>
      <rPr>
        <sz val="14"/>
        <rFont val="Arial"/>
        <family val="2"/>
      </rPr>
      <t xml:space="preserve">  per gli immobili censiti è stato riportata la rendita catastale indicata  nelle visure;
</t>
    </r>
  </si>
  <si>
    <r>
      <t xml:space="preserve">B) </t>
    </r>
    <r>
      <rPr>
        <sz val="14"/>
        <rFont val="Arial"/>
        <family val="2"/>
      </rPr>
      <t xml:space="preserve"> per gli immobili individuati sulle planimetrie e da certificati catastali, ma non censiti, è stata definita la rendita presunta, come da seguente criterio:</t>
    </r>
  </si>
  <si>
    <t xml:space="preserve">     Superficie / Vani / Volume x tariffa riferita al Comune di appartenenza e alla destinazione d'uso.</t>
  </si>
  <si>
    <t>Per la valutazione catastale le relative rendite sono state  moltiplicate per gli indici moltiplicatori delle singole categorie immobiliari (100 / 34 / 50), stabiliti dalla vigente normativa.</t>
  </si>
  <si>
    <t>ULTERIORE  INCREMENTO  DEL 20% E' STATO  DISPOSTO CON LEGGE 191/04, E PER GLI IMMOBILI CLASSIFICATI NELLA CATEGORIA "B" SI E' PASSATI AL 40% (L.286/06)  e s.m.i..</t>
  </si>
  <si>
    <t>VALORE  DI  costruzione  anno 2012</t>
  </si>
  <si>
    <t>RIEPILOGO  GENERALE</t>
  </si>
  <si>
    <t>da pag. 79 a pag. 80</t>
  </si>
  <si>
    <r>
      <t xml:space="preserve">INTESTAZIONE-TITOLO: </t>
    </r>
    <r>
      <rPr>
        <sz val="12"/>
        <rFont val="Arial"/>
        <family val="2"/>
      </rPr>
      <t xml:space="preserve">AZIENDA UNITA' SANITARIA LOCALE  TERAMO - proprietà superficiaria
                                             COMUNE DI CASTILENTI - proprietà per l'area
</t>
    </r>
  </si>
  <si>
    <t>mc. 1.680</t>
  </si>
  <si>
    <t>F02</t>
  </si>
  <si>
    <t xml:space="preserve">3300 mc </t>
  </si>
  <si>
    <r>
      <t>INTESTAZIONE-TITOLO:</t>
    </r>
    <r>
      <rPr>
        <sz val="12"/>
        <rFont val="Arial"/>
        <family val="2"/>
      </rPr>
      <t xml:space="preserve">     AZIENDA UNITA' SANITARIA LOCALE TERAMO - proprietà superficiaria
                                                COMUNE DI ROSETO - proprietà per l'area</t>
    </r>
  </si>
  <si>
    <t>693 mc</t>
  </si>
  <si>
    <r>
      <t xml:space="preserve">F03
</t>
    </r>
    <r>
      <rPr>
        <sz val="6"/>
        <rFont val="Arial"/>
        <family val="2"/>
      </rPr>
      <t xml:space="preserve"> in corso di costruzione</t>
    </r>
  </si>
  <si>
    <r>
      <rPr>
        <sz val="11"/>
        <rFont val="Arial"/>
        <family val="2"/>
      </rPr>
      <t>F03</t>
    </r>
    <r>
      <rPr>
        <sz val="12"/>
        <rFont val="Arial"/>
        <family val="2"/>
      </rPr>
      <t xml:space="preserve">
 </t>
    </r>
    <r>
      <rPr>
        <sz val="6"/>
        <rFont val="Arial"/>
        <family val="2"/>
      </rPr>
      <t>in corso di costruzione</t>
    </r>
  </si>
  <si>
    <t>via Cona 
S.S. 80</t>
  </si>
  <si>
    <t>v.le della Resistenza - 
Edificio  
ex sede scuola materna</t>
  </si>
  <si>
    <r>
      <t xml:space="preserve">NOTE:  </t>
    </r>
    <r>
      <rPr>
        <sz val="12"/>
        <rFont val="Arial"/>
        <family val="2"/>
      </rPr>
      <t>SEDE A.U.S.L.</t>
    </r>
  </si>
  <si>
    <r>
      <t xml:space="preserve">UBICAZIONE: </t>
    </r>
    <r>
      <rPr>
        <sz val="12"/>
        <rFont val="Arial"/>
        <family val="2"/>
      </rPr>
      <t>COMUNE  DI   TERAMO - LOCALITA'  S. ATTO  S.P. 594</t>
    </r>
  </si>
  <si>
    <r>
      <t xml:space="preserve">UBICAZIONE: </t>
    </r>
    <r>
      <rPr>
        <sz val="12"/>
        <rFont val="Arial"/>
        <family val="2"/>
      </rPr>
      <t>COMUNE  DI   TERAMO - LOCALITA'  S. ATTO - S.P. 594</t>
    </r>
  </si>
  <si>
    <t>p.S1-T,1-2,3
ex PMIP</t>
  </si>
  <si>
    <t>p. S1 - T
RSA</t>
  </si>
  <si>
    <t>p. T
opifici</t>
  </si>
  <si>
    <t>p. S1-T
RSA</t>
  </si>
  <si>
    <r>
      <t xml:space="preserve">UBICAZIONE: </t>
    </r>
    <r>
      <rPr>
        <sz val="12"/>
        <rFont val="Arial"/>
        <family val="2"/>
      </rPr>
      <t>COMUNE DI MONTORIO AL VOMANO  - via Quirino Celli</t>
    </r>
  </si>
  <si>
    <r>
      <t xml:space="preserve">UBICAZIONE: </t>
    </r>
    <r>
      <rPr>
        <sz val="12"/>
        <rFont val="Arial"/>
        <family val="2"/>
      </rPr>
      <t>COMUNE DI ATRI - VIA COLLE MARALTO N. 1</t>
    </r>
  </si>
  <si>
    <r>
      <t xml:space="preserve">UBICAZIONE: </t>
    </r>
    <r>
      <rPr>
        <sz val="12"/>
        <rFont val="Arial"/>
        <family val="2"/>
      </rPr>
      <t>BISENTI - via Roma</t>
    </r>
  </si>
  <si>
    <r>
      <t>UBICAZIONE:</t>
    </r>
    <r>
      <rPr>
        <sz val="12"/>
        <rFont val="Arial"/>
        <family val="2"/>
      </rPr>
      <t xml:space="preserve"> COMUNE DI CASTIGLIONE MESSER RAIMONDO - CONTRADA SAN SALVATORE - S.S. 365</t>
    </r>
  </si>
  <si>
    <r>
      <t xml:space="preserve">UBICAZIONE: </t>
    </r>
    <r>
      <rPr>
        <sz val="12"/>
        <rFont val="Arial"/>
        <family val="2"/>
      </rPr>
      <t>COMUNE DI CASTILENTI C.DA S. MICHELE  - via del Melograno n. 10</t>
    </r>
  </si>
  <si>
    <r>
      <t xml:space="preserve">UBICAZIONE: </t>
    </r>
    <r>
      <rPr>
        <sz val="12"/>
        <rFont val="Arial"/>
        <family val="2"/>
      </rPr>
      <t>COMUNE DI CELLINO ATTANASIO - via Taraschi n. 16</t>
    </r>
  </si>
  <si>
    <r>
      <t xml:space="preserve">UBICAZIONE: </t>
    </r>
    <r>
      <rPr>
        <sz val="12"/>
        <rFont val="Arial"/>
        <family val="2"/>
      </rPr>
      <t>COMUNE DI CERMIGNANO - via Nazionale 18</t>
    </r>
  </si>
  <si>
    <r>
      <t xml:space="preserve">UBICAZIONE: </t>
    </r>
    <r>
      <rPr>
        <sz val="12"/>
        <rFont val="Arial"/>
        <family val="2"/>
      </rPr>
      <t>COMUNE DI NOTARESCO - via Dante Alighieri n. 13</t>
    </r>
  </si>
  <si>
    <r>
      <t>UBICAZIONE:</t>
    </r>
    <r>
      <rPr>
        <sz val="12"/>
        <rFont val="Arial"/>
        <family val="2"/>
      </rPr>
      <t xml:space="preserve"> COMUNE DI GIULIANOVA VIA OSPIZIO MARINO - lungomare Zara</t>
    </r>
  </si>
  <si>
    <r>
      <t>INTESTAZIONE-TITOLO:</t>
    </r>
    <r>
      <rPr>
        <sz val="12"/>
        <rFont val="Arial"/>
        <family val="2"/>
      </rPr>
      <t xml:space="preserve"> AZIENDA UNITA' SANITARIA LOCALE TERAMO -   PRIVATI
                                                   </t>
    </r>
  </si>
  <si>
    <r>
      <t xml:space="preserve">UBICAZIONE: </t>
    </r>
    <r>
      <rPr>
        <sz val="12"/>
        <rFont val="Arial"/>
        <family val="2"/>
      </rPr>
      <t>COMUNE DI  MOSCIANO S.ANGELO - VIA XXV APRILE N. 19</t>
    </r>
  </si>
  <si>
    <t xml:space="preserve">1534
</t>
  </si>
  <si>
    <t xml:space="preserve">1536
</t>
  </si>
  <si>
    <t xml:space="preserve">
1540</t>
  </si>
  <si>
    <r>
      <t xml:space="preserve">NOTE:  </t>
    </r>
    <r>
      <rPr>
        <sz val="14"/>
        <rFont val="Arial"/>
        <family val="2"/>
      </rPr>
      <t xml:space="preserve">EDIFICIO ADIBITO A POLIAMBULATORIO </t>
    </r>
  </si>
  <si>
    <r>
      <t xml:space="preserve">UBICAZIONE: </t>
    </r>
    <r>
      <rPr>
        <sz val="12"/>
        <rFont val="Arial"/>
        <family val="2"/>
      </rPr>
      <t>COMUNE  DI   SANT'EGIDIO ALLA VIBRATA -  strada provinciale 14</t>
    </r>
  </si>
  <si>
    <r>
      <t xml:space="preserve">UBICAZIONE: </t>
    </r>
    <r>
      <rPr>
        <sz val="12"/>
        <rFont val="Arial"/>
        <family val="2"/>
      </rPr>
      <t>COMUNE  DI   TORTORETO - VIA ISONZO 49/51</t>
    </r>
  </si>
  <si>
    <t>NOTA: Il valore di costruzione pari ad Euro 463.420,19 , oneri vari inclusi, corrisponde ai costi sostenuti per lavori di adeguamento edificio in Via Fonte della Noce al 31.12.2005; € 6.638,88 al 31.12.13).</t>
  </si>
  <si>
    <r>
      <t xml:space="preserve">NOTA: </t>
    </r>
    <r>
      <rPr>
        <sz val="12"/>
        <rFont val="Arial"/>
        <family val="2"/>
      </rPr>
      <t>del valore di costruzione totale: € 168.553,92 per lavori anno 2013</t>
    </r>
  </si>
  <si>
    <t>VALORE  (di costruzione)</t>
  </si>
  <si>
    <t>VALORE  TOTALE  (di costruzione)</t>
  </si>
  <si>
    <r>
      <t xml:space="preserve">UBICAZIONE: </t>
    </r>
    <r>
      <rPr>
        <sz val="12"/>
        <rFont val="Arial"/>
        <family val="2"/>
      </rPr>
      <t>COMUNE DI SANT' OMERO - VIA ALLA SALARA</t>
    </r>
  </si>
  <si>
    <r>
      <t xml:space="preserve">valore di costruzione  </t>
    </r>
    <r>
      <rPr>
        <sz val="8"/>
        <rFont val="Arial"/>
        <family val="2"/>
      </rPr>
      <t>nel 2012</t>
    </r>
  </si>
  <si>
    <r>
      <t xml:space="preserve">valore di costruzione </t>
    </r>
    <r>
      <rPr>
        <sz val="10"/>
        <rFont val="Arial"/>
        <family val="2"/>
      </rPr>
      <t>nel 2013</t>
    </r>
  </si>
  <si>
    <t>NOTA: Del valore totale: euro 68.249,02 per lavori al 31.12.12; € 72.352,35 al 31.12.13).</t>
  </si>
  <si>
    <t>Nota: Del valore totale:  euro  94.001,77, oneri vari inclusi, sono rappresentati dai costi sostenuti per lavori straordinari  al 31.12.2008, euro 46,616,05 al 31.12.09; euro 168.566,23 al 31.12.10; euro 19.256,04 al 31.12.2011; euro 86.162, 47 al 31.12.12; € 227.197,42 al 31.12.13.</t>
  </si>
  <si>
    <t>Nota: del valore totale:  Euro 369.658,23 sono rappresentate da costi, oneri vari inclusi, sostenuti al  31.12.2005 per i lavori di ristrutturazione DSB Montorio al Vomano - ex art. 20 L. 67/88; euro 224.503,53 al 31.12.2011 per Utap; euro 83.654,48 al 31.12.12.</t>
  </si>
  <si>
    <r>
      <t xml:space="preserve">valore di costruzione </t>
    </r>
    <r>
      <rPr>
        <sz val="8"/>
        <rFont val="Arial"/>
        <family val="2"/>
      </rPr>
      <t>al 2012</t>
    </r>
  </si>
  <si>
    <t xml:space="preserve">                                                 REGIONE  ABRUZZO 
              AZIENDA   UNITA'  SANITARIA  LOCALE  4  -  TERAMO
                                          *********************</t>
  </si>
  <si>
    <t>valore urbano + v. costruzione</t>
  </si>
  <si>
    <t>Totale v. terreni+ v. urbano + v. costruzione</t>
  </si>
  <si>
    <t>m.c.   856</t>
  </si>
  <si>
    <t xml:space="preserve">VALORE DI COSTRUZIONE     </t>
  </si>
  <si>
    <t>Nota: il valore di costruzione include: euro 65.883,92 al 31.12.12; euro 165.150,60 al 31.12.13.</t>
  </si>
  <si>
    <t>valore stima  immobile ex sanatorio</t>
  </si>
  <si>
    <r>
      <t xml:space="preserve">VALORE  TOTALE </t>
    </r>
    <r>
      <rPr>
        <b/>
        <sz val="8"/>
        <rFont val="Arial"/>
        <family val="2"/>
      </rPr>
      <t xml:space="preserve">(escluso valore part.1408/10)  </t>
    </r>
  </si>
  <si>
    <r>
      <t xml:space="preserve">NOTE: </t>
    </r>
    <r>
      <rPr>
        <sz val="12"/>
        <rFont val="Arial"/>
        <family val="2"/>
      </rPr>
      <t xml:space="preserve">TERRENO CON SOVRASTANTE DISTRETTO SANITARIO DI BASE </t>
    </r>
  </si>
  <si>
    <t>Aggiornato  al  31 dicembre 2014</t>
  </si>
  <si>
    <t xml:space="preserve"> euro 1.037.598,17 lavori vari al 31.12.2008; euro 947.192,43 al 31.12.2009; euro 749.148,32 lavori vari al 31.12.2010;
euro 84.144,43 al 31.12.2011; euro 129.340,14 al 31.12.12; € 224.102,89 al 31.12.13; € 69.839,00 al 31.12.14.</t>
  </si>
  <si>
    <t>Nota: Del valore totale: Euro  57.236,85 sono rappresentati dai costi, oneri vari inclusi, sostenuti al 31.12.2007 per i lavori di ristrutturazione; € 12.419,20 al 31.12.12; € 854,00 al 31.12.14.</t>
  </si>
  <si>
    <t>Nota: del valore totale di costruzione: € 322.408,37 rappresentato dalla somma dei costi, oneri vari inclusi, sostenuti  al 31.12.2005 per i lavori di realizzazione del Distretto Sanitario di Base in  MOSCIANO S.ANGELO - ex art. 20 L. 67/88; € 27.770,31 al 31.12.13; € 2.939,17 al 31.12.14.</t>
  </si>
  <si>
    <r>
      <t xml:space="preserve">Nota: </t>
    </r>
    <r>
      <rPr>
        <sz val="12"/>
        <rFont val="Arial"/>
        <family val="2"/>
      </rPr>
      <t>Euro  583.091,62 sono rappresentate dai costi, oneri vari inclusi, ex art. 20 L.67/88 al 2010; euro 221.861,93 al 31.12.2011; € 5.892,86 al 31.12.14.</t>
    </r>
  </si>
  <si>
    <t>Nota: Del  costo di costruzione Euro 460.519,42  al 31.12.2007,  Euro 195.332,46 al 31.12.2008, euro  19.566,83al 31.12.2009, euro 17.043,83 al 31.12.2010; euro 176.359,59 al 31.12.2011; euro 221.078,93 al 31.12.12; € 116.613,37 al 31.12.13; € 16.100,45 al 31.12.14.</t>
  </si>
  <si>
    <r>
      <t xml:space="preserve">Nota: </t>
    </r>
    <r>
      <rPr>
        <sz val="12"/>
        <rFont val="Arial"/>
        <family val="2"/>
      </rPr>
      <t>Del valore totale: Euro  562.290,07 sono rappresentate dai costi, oneri vari inclusi, sostenuti al 31.12.2006 per i lavori di ristrutturazione Pad. Ovest - Ospedale Giulianova - ex art. 20 L. 67/88 + lav. straord. su elevatori - euro 193.756,67 al 31.12.2007, euro 38.600,96 al 31.12.09 per psich.; euro 160.490,00 al 31.12.2011; euro 51.451,19 al 31.12.12; € 178.880,97 al 31.12.2013; € 252.479,99 al 31.12.14.</t>
    </r>
  </si>
  <si>
    <t>Nota: del valore di costruzione € 571.148,83 per lavori al 31.12.2012; per € 1.993.665,87 per lavori al 31.12.13; 
per € 540.491,04 per lavori al 31.12.14.</t>
  </si>
  <si>
    <t>Nota: Del valore totale: Euro 2.073.419,27 sono rappresentate dai costi, oneri vari inclusi, sostenuti al 31/12/2007 per i lavori Pad. Est Ospedale Giulianova - realizzazione nuovo Pronto Soccorso - e S.O.ex art. 20 L. 67/88 - euro 429.964,52 al 31.12.2008; euro 216.656,00 al 31.12.09; euro 7.206,23 al 31.12.2010; euro 305.177,40 al 31.12.2011; euro 382.869,60 al 31.12.12; € 32.259,00 al 31.12.2013; € 150.501,33  al 31.12.14.</t>
  </si>
  <si>
    <t>Nota: Del valore totale di costruzione; euro 354.759,95 è  rappresentato dalla somma dei costi, oneri vari inclusi, sostenuti   per i lavori straord. al 31.12.2009; € 108.257,65 al 31.12.2011; € 423.803,69 al 31.12.12; € 252.423,89 al 31.12.13.</t>
  </si>
  <si>
    <t>Nota: Del valore totale:  Euro 668.515,40 sono rappresentati dai costi, oneri vari inclusi, sostenuti al 31.12.2005 per i lavori di realizzazione n. 2 sale Emodinamica (escluso forniture) presso  Ospedale Villa Mosca - 2° lotto -.euro 8.760,00 al 31.12.2007, euro 12.600,00 al 31.12.09 - euro 175.631,98 al 31.12.10; euro 63.606,20 al 31.12.2011; € 179.009,01 al 31.12.14.</t>
  </si>
  <si>
    <r>
      <t xml:space="preserve">IL DIRETTORE  GENERALE
</t>
    </r>
    <r>
      <rPr>
        <b/>
        <i/>
        <sz val="11"/>
        <rFont val="Arial"/>
        <family val="2"/>
      </rPr>
      <t xml:space="preserve">(Avv. Roberto Fagnano) </t>
    </r>
    <r>
      <rPr>
        <b/>
        <sz val="11"/>
        <rFont val="Arial"/>
        <family val="2"/>
      </rPr>
      <t xml:space="preserve">  </t>
    </r>
  </si>
  <si>
    <t>1124
1125
1126
1273
1680
1765</t>
  </si>
  <si>
    <t>mc. 3.588</t>
  </si>
  <si>
    <t>Nota: Del valore totale: euro  249.688,90, oneri vari inclusi, sono rappresentati dai costi sostenuti per lavori straordinari c/o  edificio in Via Cesare Battisti al 31.12.2004; euro 6.888,00 al 31.12.2011; euro 6.921,20 al 31.12.12; € 4.628,25 al 31.12.14.</t>
  </si>
  <si>
    <t>Nota: Del valore totale:  Euro  10.329.000,52 costi lav. Straord., oneri vari inclusi, sostenuti al 31.12.2007  - Euro 647.645,09 al 31.12.2008, euro 1.088.931,28 al 31.12.2009 - euro 1.820.206,23 al 31.12.2010; euro 1.045.018,35 al 31.12.2011; euro 39.328,52 al 31.12.12; € 338.239,76 al 31.12.13; e 1.938.043,98 al 31.12.14.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</si>
</sst>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[Red]#,##0"/>
    <numFmt numFmtId="171" formatCode="0.0"/>
    <numFmt numFmtId="172" formatCode="&quot;€&quot;\ #,##0.00;[Red]&quot;€&quot;\ #,##0.00"/>
    <numFmt numFmtId="173" formatCode="#,##0.00;[Red]#,##0.00"/>
    <numFmt numFmtId="174" formatCode="&quot;€&quot;\ #,##0;[Red]&quot;€&quot;\ #,##0"/>
    <numFmt numFmtId="175" formatCode="0.00;[Red]0.0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_-[$€-2]\ * #,##0.00_-;\-[$€-2]\ * #,##0.00_-;_-[$€-2]\ * &quot;-&quot;??_-"/>
    <numFmt numFmtId="180" formatCode="[$€-2]\ #,##0.00;\-[$€-2]\ #,##0.00"/>
    <numFmt numFmtId="181" formatCode="[$€-2]\ #,##0.00;[Red][$€-2]\ #,##0.00"/>
    <numFmt numFmtId="182" formatCode="[$€-2]\ #,##0;[Red][$€-2]\ #,##0"/>
    <numFmt numFmtId="183" formatCode="_-[$€-2]\ * #,##0.00_-;\-[$€-2]\ * #,##0.00_-;_-[$€-2]\ * &quot;-&quot;??_-;_-@_-"/>
  </numFmts>
  <fonts count="7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i/>
      <sz val="16"/>
      <name val="Monotype Corsiva"/>
      <family val="4"/>
    </font>
    <font>
      <b/>
      <sz val="40"/>
      <name val="Marigold"/>
      <family val="4"/>
    </font>
    <font>
      <sz val="11"/>
      <name val="Arial"/>
      <family val="2"/>
    </font>
    <font>
      <b/>
      <i/>
      <sz val="8"/>
      <name val="Monotype Corsiva"/>
      <family val="4"/>
    </font>
    <font>
      <sz val="8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i/>
      <sz val="10"/>
      <name val="Monotype Corsiva"/>
      <family val="4"/>
    </font>
    <font>
      <sz val="24"/>
      <name val="Arial"/>
      <family val="2"/>
    </font>
    <font>
      <b/>
      <sz val="18"/>
      <name val="ITC Bookman Light"/>
      <family val="1"/>
    </font>
    <font>
      <b/>
      <sz val="26"/>
      <name val="Arial"/>
      <family val="2"/>
    </font>
    <font>
      <b/>
      <sz val="28"/>
      <name val="Batang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16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22"/>
      <name val="Arial"/>
      <family val="2"/>
    </font>
    <font>
      <sz val="36"/>
      <name val="Georgia"/>
      <family val="1"/>
    </font>
    <font>
      <sz val="35"/>
      <name val="Georgia"/>
      <family val="1"/>
    </font>
    <font>
      <b/>
      <sz val="20"/>
      <name val="Georgia"/>
      <family val="1"/>
    </font>
    <font>
      <i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slantDashDot">
        <color theme="4"/>
      </left>
      <right>
        <color indexed="63"/>
      </right>
      <top style="slantDashDot">
        <color theme="4"/>
      </top>
      <bottom style="slantDashDot">
        <color theme="4"/>
      </bottom>
    </border>
    <border>
      <left>
        <color indexed="63"/>
      </left>
      <right>
        <color indexed="63"/>
      </right>
      <top style="slantDashDot">
        <color theme="4"/>
      </top>
      <bottom style="slantDashDot">
        <color theme="4"/>
      </bottom>
    </border>
    <border>
      <left>
        <color indexed="63"/>
      </left>
      <right style="slantDashDot">
        <color theme="4"/>
      </right>
      <top style="slantDashDot">
        <color theme="4"/>
      </top>
      <bottom style="slantDashDot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2" applyNumberFormat="0" applyFill="0" applyAlignment="0" applyProtection="0"/>
    <xf numFmtId="0" fontId="61" fillId="21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179" fontId="0" fillId="0" borderId="0" applyFont="0" applyFill="0" applyBorder="0" applyAlignment="0" applyProtection="0"/>
    <xf numFmtId="0" fontId="6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0" fontId="64" fillId="20" borderId="5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5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44" fontId="3" fillId="0" borderId="0" xfId="0" applyNumberFormat="1" applyFont="1" applyBorder="1" applyAlignment="1">
      <alignment/>
    </xf>
    <xf numFmtId="44" fontId="7" fillId="0" borderId="0" xfId="0" applyNumberFormat="1" applyFont="1" applyAlignment="1">
      <alignment horizontal="center" vertical="center" wrapText="1"/>
    </xf>
    <xf numFmtId="44" fontId="0" fillId="0" borderId="0" xfId="0" applyNumberFormat="1" applyAlignment="1">
      <alignment/>
    </xf>
    <xf numFmtId="44" fontId="3" fillId="0" borderId="10" xfId="0" applyNumberFormat="1" applyFont="1" applyBorder="1" applyAlignment="1">
      <alignment horizontal="right"/>
    </xf>
    <xf numFmtId="44" fontId="3" fillId="0" borderId="10" xfId="0" applyNumberFormat="1" applyFont="1" applyBorder="1" applyAlignment="1">
      <alignment/>
    </xf>
    <xf numFmtId="44" fontId="4" fillId="0" borderId="0" xfId="0" applyNumberFormat="1" applyFont="1" applyAlignment="1">
      <alignment/>
    </xf>
    <xf numFmtId="44" fontId="3" fillId="0" borderId="0" xfId="0" applyNumberFormat="1" applyFont="1" applyAlignment="1">
      <alignment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41" fontId="7" fillId="0" borderId="0" xfId="0" applyNumberFormat="1" applyFont="1" applyAlignment="1">
      <alignment horizontal="center" vertical="center" wrapText="1"/>
    </xf>
    <xf numFmtId="41" fontId="0" fillId="0" borderId="0" xfId="0" applyNumberFormat="1" applyAlignment="1">
      <alignment/>
    </xf>
    <xf numFmtId="41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right" vertical="top"/>
    </xf>
    <xf numFmtId="4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 wrapText="1"/>
    </xf>
    <xf numFmtId="4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44" fontId="3" fillId="0" borderId="10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/>
    </xf>
    <xf numFmtId="41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44" fontId="3" fillId="0" borderId="10" xfId="0" applyNumberFormat="1" applyFont="1" applyBorder="1" applyAlignment="1">
      <alignment horizontal="right" wrapText="1"/>
    </xf>
    <xf numFmtId="44" fontId="2" fillId="0" borderId="10" xfId="0" applyNumberFormat="1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44" fontId="14" fillId="0" borderId="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44" fontId="4" fillId="0" borderId="0" xfId="0" applyNumberFormat="1" applyFont="1" applyAlignment="1">
      <alignment vertical="top" wrapText="1"/>
    </xf>
    <xf numFmtId="44" fontId="5" fillId="0" borderId="0" xfId="0" applyNumberFormat="1" applyFont="1" applyAlignment="1">
      <alignment/>
    </xf>
    <xf numFmtId="41" fontId="15" fillId="0" borderId="0" xfId="0" applyNumberFormat="1" applyFont="1" applyAlignment="1">
      <alignment horizontal="center" vertical="center" wrapText="1"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1" fontId="0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4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44" fontId="1" fillId="0" borderId="0" xfId="0" applyNumberFormat="1" applyFont="1" applyBorder="1" applyAlignment="1">
      <alignment horizontal="center"/>
    </xf>
    <xf numFmtId="44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44" fontId="0" fillId="0" borderId="0" xfId="0" applyNumberFormat="1" applyFont="1" applyAlignment="1">
      <alignment vertical="top" wrapText="1"/>
    </xf>
    <xf numFmtId="44" fontId="1" fillId="0" borderId="0" xfId="0" applyNumberFormat="1" applyFont="1" applyAlignment="1">
      <alignment/>
    </xf>
    <xf numFmtId="44" fontId="0" fillId="0" borderId="10" xfId="0" applyNumberFormat="1" applyFont="1" applyBorder="1" applyAlignment="1">
      <alignment horizontal="right"/>
    </xf>
    <xf numFmtId="44" fontId="0" fillId="0" borderId="10" xfId="0" applyNumberFormat="1" applyFont="1" applyBorder="1" applyAlignment="1">
      <alignment vertical="center"/>
    </xf>
    <xf numFmtId="44" fontId="3" fillId="0" borderId="1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vertical="top" wrapText="1"/>
    </xf>
    <xf numFmtId="44" fontId="3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13" xfId="0" applyBorder="1" applyAlignment="1">
      <alignment/>
    </xf>
    <xf numFmtId="41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4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41" fontId="4" fillId="0" borderId="11" xfId="0" applyNumberFormat="1" applyFont="1" applyBorder="1" applyAlignment="1">
      <alignment/>
    </xf>
    <xf numFmtId="41" fontId="4" fillId="0" borderId="14" xfId="0" applyNumberFormat="1" applyFont="1" applyBorder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/>
    </xf>
    <xf numFmtId="44" fontId="18" fillId="0" borderId="0" xfId="0" applyNumberFormat="1" applyFont="1" applyAlignment="1">
      <alignment/>
    </xf>
    <xf numFmtId="172" fontId="3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horizontal="center" vertical="top"/>
    </xf>
    <xf numFmtId="44" fontId="2" fillId="0" borderId="15" xfId="0" applyNumberFormat="1" applyFont="1" applyBorder="1" applyAlignment="1">
      <alignment horizontal="right" vertical="top" wrapText="1"/>
    </xf>
    <xf numFmtId="172" fontId="2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/>
    </xf>
    <xf numFmtId="0" fontId="9" fillId="0" borderId="10" xfId="0" applyFont="1" applyBorder="1" applyAlignment="1">
      <alignment vertical="top" wrapText="1"/>
    </xf>
    <xf numFmtId="44" fontId="2" fillId="0" borderId="10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/>
    </xf>
    <xf numFmtId="44" fontId="0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4" fontId="3" fillId="0" borderId="10" xfId="0" applyNumberFormat="1" applyFont="1" applyBorder="1" applyAlignment="1">
      <alignment horizontal="right" vertical="center" wrapText="1"/>
    </xf>
    <xf numFmtId="44" fontId="3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4" fontId="0" fillId="0" borderId="10" xfId="0" applyNumberFormat="1" applyFont="1" applyBorder="1" applyAlignment="1">
      <alignment horizontal="right" vertical="top"/>
    </xf>
    <xf numFmtId="44" fontId="0" fillId="0" borderId="0" xfId="0" applyNumberFormat="1" applyFont="1" applyBorder="1" applyAlignment="1">
      <alignment/>
    </xf>
    <xf numFmtId="0" fontId="0" fillId="33" borderId="0" xfId="0" applyFill="1" applyAlignment="1">
      <alignment/>
    </xf>
    <xf numFmtId="0" fontId="3" fillId="0" borderId="16" xfId="0" applyFont="1" applyBorder="1" applyAlignment="1">
      <alignment horizontal="center" vertical="top"/>
    </xf>
    <xf numFmtId="44" fontId="0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44" fontId="3" fillId="0" borderId="11" xfId="0" applyNumberFormat="1" applyFont="1" applyBorder="1" applyAlignment="1">
      <alignment horizontal="center" vertical="center" wrapText="1"/>
    </xf>
    <xf numFmtId="44" fontId="0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44" fontId="3" fillId="0" borderId="10" xfId="0" applyNumberFormat="1" applyFont="1" applyFill="1" applyBorder="1" applyAlignment="1">
      <alignment/>
    </xf>
    <xf numFmtId="44" fontId="0" fillId="0" borderId="10" xfId="0" applyNumberFormat="1" applyFont="1" applyFill="1" applyBorder="1" applyAlignment="1">
      <alignment/>
    </xf>
    <xf numFmtId="44" fontId="3" fillId="0" borderId="17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44" fontId="3" fillId="0" borderId="14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44" fontId="3" fillId="0" borderId="1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75" fontId="3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1" fontId="0" fillId="0" borderId="18" xfId="0" applyNumberFormat="1" applyBorder="1" applyAlignment="1">
      <alignment/>
    </xf>
    <xf numFmtId="41" fontId="5" fillId="0" borderId="19" xfId="0" applyNumberFormat="1" applyFont="1" applyBorder="1" applyAlignment="1">
      <alignment/>
    </xf>
    <xf numFmtId="41" fontId="5" fillId="0" borderId="20" xfId="0" applyNumberFormat="1" applyFont="1" applyBorder="1" applyAlignment="1">
      <alignment/>
    </xf>
    <xf numFmtId="41" fontId="1" fillId="0" borderId="18" xfId="0" applyNumberFormat="1" applyFont="1" applyBorder="1" applyAlignment="1">
      <alignment/>
    </xf>
    <xf numFmtId="41" fontId="0" fillId="0" borderId="21" xfId="0" applyNumberFormat="1" applyFont="1" applyBorder="1" applyAlignment="1">
      <alignment/>
    </xf>
    <xf numFmtId="41" fontId="0" fillId="0" borderId="22" xfId="0" applyNumberFormat="1" applyFont="1" applyBorder="1" applyAlignment="1">
      <alignment/>
    </xf>
    <xf numFmtId="41" fontId="0" fillId="0" borderId="23" xfId="0" applyNumberFormat="1" applyFont="1" applyBorder="1" applyAlignment="1">
      <alignment/>
    </xf>
    <xf numFmtId="41" fontId="0" fillId="0" borderId="21" xfId="0" applyNumberFormat="1" applyFont="1" applyBorder="1" applyAlignment="1">
      <alignment/>
    </xf>
    <xf numFmtId="41" fontId="0" fillId="0" borderId="22" xfId="0" applyNumberFormat="1" applyFont="1" applyBorder="1" applyAlignment="1">
      <alignment/>
    </xf>
    <xf numFmtId="41" fontId="0" fillId="0" borderId="23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20" fontId="3" fillId="0" borderId="10" xfId="0" applyNumberFormat="1" applyFont="1" applyBorder="1" applyAlignment="1">
      <alignment horizontal="right"/>
    </xf>
    <xf numFmtId="44" fontId="3" fillId="0" borderId="10" xfId="0" applyNumberFormat="1" applyFont="1" applyBorder="1" applyAlignment="1">
      <alignment vertical="top" wrapText="1"/>
    </xf>
    <xf numFmtId="0" fontId="25" fillId="0" borderId="0" xfId="0" applyFont="1" applyBorder="1" applyAlignment="1">
      <alignment/>
    </xf>
    <xf numFmtId="44" fontId="1" fillId="0" borderId="10" xfId="0" applyNumberFormat="1" applyFont="1" applyBorder="1" applyAlignment="1">
      <alignment vertical="center" wrapText="1"/>
    </xf>
    <xf numFmtId="44" fontId="12" fillId="0" borderId="0" xfId="0" applyNumberFormat="1" applyFont="1" applyBorder="1" applyAlignment="1">
      <alignment horizontal="left" wrapText="1"/>
    </xf>
    <xf numFmtId="44" fontId="12" fillId="0" borderId="0" xfId="0" applyNumberFormat="1" applyFont="1" applyBorder="1" applyAlignment="1">
      <alignment/>
    </xf>
    <xf numFmtId="44" fontId="12" fillId="0" borderId="0" xfId="0" applyNumberFormat="1" applyFont="1" applyBorder="1" applyAlignment="1">
      <alignment vertical="center"/>
    </xf>
    <xf numFmtId="44" fontId="9" fillId="0" borderId="0" xfId="0" applyNumberFormat="1" applyFont="1" applyAlignment="1">
      <alignment/>
    </xf>
    <xf numFmtId="44" fontId="12" fillId="0" borderId="0" xfId="0" applyNumberFormat="1" applyFont="1" applyAlignment="1">
      <alignment/>
    </xf>
    <xf numFmtId="0" fontId="12" fillId="0" borderId="0" xfId="0" applyFont="1" applyBorder="1" applyAlignment="1">
      <alignment vertical="top" wrapText="1"/>
    </xf>
    <xf numFmtId="0" fontId="2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4" fontId="12" fillId="0" borderId="0" xfId="0" applyNumberFormat="1" applyFont="1" applyBorder="1" applyAlignment="1">
      <alignment horizontal="left" vertical="center" wrapText="1"/>
    </xf>
    <xf numFmtId="44" fontId="12" fillId="0" borderId="0" xfId="0" applyNumberFormat="1" applyFont="1" applyBorder="1" applyAlignment="1">
      <alignment vertical="top" wrapText="1"/>
    </xf>
    <xf numFmtId="44" fontId="27" fillId="33" borderId="10" xfId="0" applyNumberFormat="1" applyFont="1" applyFill="1" applyBorder="1" applyAlignment="1">
      <alignment vertical="center" wrapText="1"/>
    </xf>
    <xf numFmtId="44" fontId="1" fillId="0" borderId="25" xfId="0" applyNumberFormat="1" applyFont="1" applyBorder="1" applyAlignment="1">
      <alignment vertical="center" wrapText="1"/>
    </xf>
    <xf numFmtId="0" fontId="1" fillId="0" borderId="26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44" fontId="1" fillId="0" borderId="16" xfId="0" applyNumberFormat="1" applyFont="1" applyBorder="1" applyAlignment="1">
      <alignment vertical="center"/>
    </xf>
    <xf numFmtId="44" fontId="1" fillId="0" borderId="17" xfId="0" applyNumberFormat="1" applyFont="1" applyFill="1" applyBorder="1" applyAlignment="1">
      <alignment vertical="center" wrapText="1"/>
    </xf>
    <xf numFmtId="44" fontId="0" fillId="0" borderId="24" xfId="0" applyNumberFormat="1" applyFont="1" applyBorder="1" applyAlignment="1">
      <alignment vertical="center"/>
    </xf>
    <xf numFmtId="44" fontId="27" fillId="33" borderId="16" xfId="0" applyNumberFormat="1" applyFont="1" applyFill="1" applyBorder="1" applyAlignment="1">
      <alignment vertical="center"/>
    </xf>
    <xf numFmtId="0" fontId="27" fillId="33" borderId="0" xfId="0" applyFont="1" applyFill="1" applyBorder="1" applyAlignment="1">
      <alignment/>
    </xf>
    <xf numFmtId="44" fontId="27" fillId="33" borderId="24" xfId="0" applyNumberFormat="1" applyFont="1" applyFill="1" applyBorder="1" applyAlignment="1">
      <alignment vertical="center" wrapText="1"/>
    </xf>
    <xf numFmtId="44" fontId="27" fillId="33" borderId="24" xfId="0" applyNumberFormat="1" applyFont="1" applyFill="1" applyBorder="1" applyAlignment="1">
      <alignment vertical="center"/>
    </xf>
    <xf numFmtId="44" fontId="1" fillId="0" borderId="27" xfId="0" applyNumberFormat="1" applyFont="1" applyBorder="1" applyAlignment="1">
      <alignment vertical="center" wrapText="1"/>
    </xf>
    <xf numFmtId="44" fontId="1" fillId="0" borderId="28" xfId="0" applyNumberFormat="1" applyFont="1" applyBorder="1" applyAlignment="1">
      <alignment vertical="center"/>
    </xf>
    <xf numFmtId="44" fontId="1" fillId="0" borderId="27" xfId="0" applyNumberFormat="1" applyFont="1" applyBorder="1" applyAlignment="1">
      <alignment vertical="center"/>
    </xf>
    <xf numFmtId="0" fontId="27" fillId="0" borderId="0" xfId="0" applyFont="1" applyFill="1" applyBorder="1" applyAlignment="1">
      <alignment/>
    </xf>
    <xf numFmtId="0" fontId="24" fillId="0" borderId="29" xfId="0" applyFont="1" applyBorder="1" applyAlignment="1">
      <alignment horizontal="center" vertical="center" wrapText="1"/>
    </xf>
    <xf numFmtId="44" fontId="24" fillId="0" borderId="30" xfId="0" applyNumberFormat="1" applyFont="1" applyBorder="1" applyAlignment="1">
      <alignment horizontal="center" vertical="center" wrapText="1"/>
    </xf>
    <xf numFmtId="44" fontId="24" fillId="0" borderId="30" xfId="0" applyNumberFormat="1" applyFont="1" applyFill="1" applyBorder="1" applyAlignment="1">
      <alignment horizontal="center" vertical="center"/>
    </xf>
    <xf numFmtId="44" fontId="24" fillId="0" borderId="31" xfId="0" applyNumberFormat="1" applyFont="1" applyBorder="1" applyAlignment="1">
      <alignment horizontal="center" vertical="center" wrapText="1"/>
    </xf>
    <xf numFmtId="44" fontId="24" fillId="0" borderId="32" xfId="0" applyNumberFormat="1" applyFont="1" applyBorder="1" applyAlignment="1">
      <alignment horizontal="center" vertical="center" wrapText="1"/>
    </xf>
    <xf numFmtId="44" fontId="1" fillId="0" borderId="33" xfId="0" applyNumberFormat="1" applyFont="1" applyFill="1" applyBorder="1" applyAlignment="1">
      <alignment vertical="center" wrapText="1"/>
    </xf>
    <xf numFmtId="44" fontId="1" fillId="0" borderId="34" xfId="0" applyNumberFormat="1" applyFont="1" applyFill="1" applyBorder="1" applyAlignment="1">
      <alignment vertical="center" wrapText="1"/>
    </xf>
    <xf numFmtId="44" fontId="25" fillId="0" borderId="17" xfId="0" applyNumberFormat="1" applyFont="1" applyFill="1" applyBorder="1" applyAlignment="1">
      <alignment vertical="center" wrapText="1"/>
    </xf>
    <xf numFmtId="44" fontId="0" fillId="0" borderId="35" xfId="0" applyNumberFormat="1" applyFont="1" applyBorder="1" applyAlignment="1">
      <alignment vertical="center" wrapText="1"/>
    </xf>
    <xf numFmtId="44" fontId="0" fillId="0" borderId="36" xfId="0" applyNumberFormat="1" applyFont="1" applyBorder="1" applyAlignment="1">
      <alignment vertical="center" wrapText="1"/>
    </xf>
    <xf numFmtId="44" fontId="0" fillId="0" borderId="33" xfId="0" applyNumberFormat="1" applyFont="1" applyFill="1" applyBorder="1" applyAlignment="1">
      <alignment vertical="center" wrapText="1"/>
    </xf>
    <xf numFmtId="44" fontId="0" fillId="0" borderId="37" xfId="0" applyNumberFormat="1" applyFont="1" applyBorder="1" applyAlignment="1">
      <alignment vertical="center"/>
    </xf>
    <xf numFmtId="44" fontId="0" fillId="0" borderId="36" xfId="0" applyNumberFormat="1" applyFont="1" applyBorder="1" applyAlignment="1">
      <alignment vertical="center"/>
    </xf>
    <xf numFmtId="44" fontId="0" fillId="0" borderId="10" xfId="0" applyNumberFormat="1" applyFont="1" applyBorder="1" applyAlignment="1">
      <alignment vertical="center" wrapText="1"/>
    </xf>
    <xf numFmtId="44" fontId="0" fillId="0" borderId="24" xfId="0" applyNumberFormat="1" applyFont="1" applyBorder="1" applyAlignment="1">
      <alignment vertical="center" wrapText="1"/>
    </xf>
    <xf numFmtId="44" fontId="0" fillId="0" borderId="17" xfId="0" applyNumberFormat="1" applyFont="1" applyFill="1" applyBorder="1" applyAlignment="1">
      <alignment vertical="center" wrapText="1"/>
    </xf>
    <xf numFmtId="44" fontId="0" fillId="0" borderId="16" xfId="0" applyNumberFormat="1" applyFont="1" applyBorder="1" applyAlignment="1">
      <alignment vertical="center"/>
    </xf>
    <xf numFmtId="0" fontId="12" fillId="0" borderId="26" xfId="0" applyFont="1" applyBorder="1" applyAlignment="1">
      <alignment horizontal="center" wrapText="1"/>
    </xf>
    <xf numFmtId="44" fontId="12" fillId="0" borderId="34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44" fontId="25" fillId="33" borderId="10" xfId="0" applyNumberFormat="1" applyFont="1" applyFill="1" applyBorder="1" applyAlignment="1">
      <alignment vertical="center" wrapText="1"/>
    </xf>
    <xf numFmtId="44" fontId="25" fillId="33" borderId="16" xfId="0" applyNumberFormat="1" applyFont="1" applyFill="1" applyBorder="1" applyAlignment="1">
      <alignment vertical="center"/>
    </xf>
    <xf numFmtId="4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4" fontId="24" fillId="0" borderId="18" xfId="0" applyNumberFormat="1" applyFont="1" applyBorder="1" applyAlignment="1">
      <alignment horizontal="center" wrapText="1"/>
    </xf>
    <xf numFmtId="0" fontId="22" fillId="0" borderId="38" xfId="0" applyFont="1" applyBorder="1" applyAlignment="1">
      <alignment horizontal="center" wrapText="1"/>
    </xf>
    <xf numFmtId="0" fontId="22" fillId="0" borderId="39" xfId="0" applyFont="1" applyBorder="1" applyAlignment="1">
      <alignment horizontal="center" wrapText="1"/>
    </xf>
    <xf numFmtId="0" fontId="28" fillId="33" borderId="39" xfId="0" applyFont="1" applyFill="1" applyBorder="1" applyAlignment="1">
      <alignment horizontal="center" wrapText="1"/>
    </xf>
    <xf numFmtId="0" fontId="22" fillId="0" borderId="40" xfId="0" applyFont="1" applyBorder="1" applyAlignment="1">
      <alignment horizontal="center" vertical="center" wrapText="1"/>
    </xf>
    <xf numFmtId="44" fontId="25" fillId="33" borderId="41" xfId="0" applyNumberFormat="1" applyFont="1" applyFill="1" applyBorder="1" applyAlignment="1">
      <alignment vertical="center" wrapText="1"/>
    </xf>
    <xf numFmtId="44" fontId="25" fillId="33" borderId="41" xfId="0" applyNumberFormat="1" applyFont="1" applyFill="1" applyBorder="1" applyAlignment="1">
      <alignment vertical="center"/>
    </xf>
    <xf numFmtId="44" fontId="22" fillId="0" borderId="17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17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4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44" fontId="22" fillId="0" borderId="17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3" fontId="12" fillId="0" borderId="0" xfId="0" applyNumberFormat="1" applyFont="1" applyBorder="1" applyAlignment="1">
      <alignment/>
    </xf>
    <xf numFmtId="0" fontId="26" fillId="33" borderId="39" xfId="0" applyFont="1" applyFill="1" applyBorder="1" applyAlignment="1">
      <alignment horizontal="center" wrapText="1"/>
    </xf>
    <xf numFmtId="44" fontId="26" fillId="33" borderId="10" xfId="0" applyNumberFormat="1" applyFont="1" applyFill="1" applyBorder="1" applyAlignment="1">
      <alignment vertical="center" wrapText="1"/>
    </xf>
    <xf numFmtId="0" fontId="26" fillId="0" borderId="0" xfId="0" applyFont="1" applyBorder="1" applyAlignment="1">
      <alignment/>
    </xf>
    <xf numFmtId="0" fontId="12" fillId="0" borderId="39" xfId="0" applyFont="1" applyBorder="1" applyAlignment="1">
      <alignment horizontal="center" wrapText="1"/>
    </xf>
    <xf numFmtId="44" fontId="12" fillId="0" borderId="10" xfId="0" applyNumberFormat="1" applyFont="1" applyBorder="1" applyAlignment="1">
      <alignment vertical="center" wrapText="1"/>
    </xf>
    <xf numFmtId="0" fontId="9" fillId="0" borderId="0" xfId="0" applyFont="1" applyAlignment="1">
      <alignment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 vertical="center" wrapText="1"/>
    </xf>
    <xf numFmtId="180" fontId="3" fillId="0" borderId="10" xfId="0" applyNumberFormat="1" applyFont="1" applyBorder="1" applyAlignment="1">
      <alignment horizontal="right" vertical="top" wrapText="1"/>
    </xf>
    <xf numFmtId="0" fontId="22" fillId="0" borderId="0" xfId="0" applyFont="1" applyFill="1" applyBorder="1" applyAlignment="1">
      <alignment horizontal="center" vertical="center" wrapText="1"/>
    </xf>
    <xf numFmtId="44" fontId="0" fillId="0" borderId="0" xfId="0" applyNumberFormat="1" applyFont="1" applyFill="1" applyBorder="1" applyAlignment="1">
      <alignment horizontal="right" vertical="center" wrapText="1"/>
    </xf>
    <xf numFmtId="44" fontId="0" fillId="0" borderId="0" xfId="0" applyNumberFormat="1" applyFont="1" applyFill="1" applyBorder="1" applyAlignment="1">
      <alignment horizontal="center" vertical="center" wrapText="1"/>
    </xf>
    <xf numFmtId="44" fontId="12" fillId="0" borderId="0" xfId="0" applyNumberFormat="1" applyFont="1" applyBorder="1" applyAlignment="1">
      <alignment vertical="center" wrapText="1"/>
    </xf>
    <xf numFmtId="44" fontId="12" fillId="0" borderId="0" xfId="0" applyNumberFormat="1" applyFont="1" applyFill="1" applyBorder="1" applyAlignment="1">
      <alignment vertical="center" wrapText="1"/>
    </xf>
    <xf numFmtId="44" fontId="22" fillId="0" borderId="0" xfId="0" applyNumberFormat="1" applyFont="1" applyBorder="1" applyAlignment="1">
      <alignment/>
    </xf>
    <xf numFmtId="0" fontId="22" fillId="0" borderId="0" xfId="0" applyNumberFormat="1" applyFont="1" applyFill="1" applyBorder="1" applyAlignment="1">
      <alignment horizontal="center" vertical="center" wrapText="1"/>
    </xf>
    <xf numFmtId="44" fontId="22" fillId="0" borderId="0" xfId="0" applyNumberFormat="1" applyFont="1" applyFill="1" applyBorder="1" applyAlignment="1">
      <alignment horizontal="center"/>
    </xf>
    <xf numFmtId="44" fontId="22" fillId="0" borderId="0" xfId="0" applyNumberFormat="1" applyFont="1" applyFill="1" applyBorder="1" applyAlignment="1">
      <alignment horizontal="right" vertical="center" wrapText="1"/>
    </xf>
    <xf numFmtId="44" fontId="22" fillId="0" borderId="0" xfId="0" applyNumberFormat="1" applyFont="1" applyFill="1" applyBorder="1" applyAlignment="1">
      <alignment/>
    </xf>
    <xf numFmtId="44" fontId="0" fillId="0" borderId="0" xfId="0" applyNumberFormat="1" applyFont="1" applyBorder="1" applyAlignment="1">
      <alignment horizontal="center" vertical="center"/>
    </xf>
    <xf numFmtId="44" fontId="0" fillId="0" borderId="0" xfId="0" applyNumberFormat="1" applyFont="1" applyFill="1" applyBorder="1" applyAlignment="1">
      <alignment horizontal="center" vertical="center"/>
    </xf>
    <xf numFmtId="44" fontId="0" fillId="0" borderId="0" xfId="0" applyNumberFormat="1" applyFont="1" applyBorder="1" applyAlignment="1">
      <alignment vertical="center"/>
    </xf>
    <xf numFmtId="44" fontId="22" fillId="0" borderId="11" xfId="0" applyNumberFormat="1" applyFont="1" applyFill="1" applyBorder="1" applyAlignment="1">
      <alignment horizontal="center"/>
    </xf>
    <xf numFmtId="44" fontId="0" fillId="0" borderId="14" xfId="0" applyNumberFormat="1" applyFont="1" applyFill="1" applyBorder="1" applyAlignment="1">
      <alignment horizontal="center" vertical="center"/>
    </xf>
    <xf numFmtId="44" fontId="12" fillId="0" borderId="14" xfId="0" applyNumberFormat="1" applyFont="1" applyBorder="1" applyAlignment="1">
      <alignment vertical="center" wrapText="1"/>
    </xf>
    <xf numFmtId="43" fontId="22" fillId="0" borderId="0" xfId="0" applyNumberFormat="1" applyFont="1" applyBorder="1" applyAlignment="1">
      <alignment/>
    </xf>
    <xf numFmtId="43" fontId="13" fillId="0" borderId="0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4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top"/>
    </xf>
    <xf numFmtId="172" fontId="2" fillId="0" borderId="0" xfId="0" applyNumberFormat="1" applyFont="1" applyBorder="1" applyAlignment="1">
      <alignment horizontal="right" vertical="top" wrapText="1"/>
    </xf>
    <xf numFmtId="44" fontId="2" fillId="0" borderId="43" xfId="0" applyNumberFormat="1" applyFont="1" applyBorder="1" applyAlignment="1">
      <alignment/>
    </xf>
    <xf numFmtId="44" fontId="3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44" fontId="0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172" fontId="2" fillId="0" borderId="44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wrapText="1"/>
    </xf>
    <xf numFmtId="44" fontId="0" fillId="0" borderId="10" xfId="0" applyNumberFormat="1" applyFont="1" applyFill="1" applyBorder="1" applyAlignment="1">
      <alignment vertical="center" wrapText="1"/>
    </xf>
    <xf numFmtId="44" fontId="0" fillId="0" borderId="35" xfId="0" applyNumberFormat="1" applyFont="1" applyFill="1" applyBorder="1" applyAlignment="1">
      <alignment vertical="center" wrapText="1"/>
    </xf>
    <xf numFmtId="44" fontId="1" fillId="0" borderId="25" xfId="0" applyNumberFormat="1" applyFont="1" applyFill="1" applyBorder="1" applyAlignment="1">
      <alignment vertical="center" wrapText="1"/>
    </xf>
    <xf numFmtId="0" fontId="12" fillId="0" borderId="45" xfId="0" applyFont="1" applyBorder="1" applyAlignment="1">
      <alignment horizontal="center" wrapText="1"/>
    </xf>
    <xf numFmtId="0" fontId="12" fillId="0" borderId="38" xfId="0" applyFont="1" applyBorder="1" applyAlignment="1">
      <alignment horizontal="center" vertical="center" wrapText="1"/>
    </xf>
    <xf numFmtId="44" fontId="12" fillId="0" borderId="35" xfId="0" applyNumberFormat="1" applyFont="1" applyBorder="1" applyAlignment="1">
      <alignment horizontal="center" vertical="center" wrapText="1"/>
    </xf>
    <xf numFmtId="44" fontId="12" fillId="0" borderId="46" xfId="0" applyNumberFormat="1" applyFont="1" applyBorder="1" applyAlignment="1">
      <alignment vertical="center"/>
    </xf>
    <xf numFmtId="44" fontId="12" fillId="0" borderId="47" xfId="0" applyNumberFormat="1" applyFont="1" applyBorder="1" applyAlignment="1">
      <alignment vertical="center"/>
    </xf>
    <xf numFmtId="44" fontId="12" fillId="0" borderId="36" xfId="0" applyNumberFormat="1" applyFont="1" applyBorder="1" applyAlignment="1">
      <alignment horizontal="center" vertical="center" wrapText="1"/>
    </xf>
    <xf numFmtId="44" fontId="12" fillId="0" borderId="41" xfId="0" applyNumberFormat="1" applyFont="1" applyBorder="1" applyAlignment="1">
      <alignment vertical="center" wrapText="1"/>
    </xf>
    <xf numFmtId="44" fontId="12" fillId="0" borderId="37" xfId="0" applyNumberFormat="1" applyFont="1" applyBorder="1" applyAlignment="1">
      <alignment horizontal="center" vertical="center" wrapText="1"/>
    </xf>
    <xf numFmtId="44" fontId="12" fillId="0" borderId="48" xfId="0" applyNumberFormat="1" applyFont="1" applyBorder="1" applyAlignment="1">
      <alignment vertical="center"/>
    </xf>
    <xf numFmtId="44" fontId="12" fillId="0" borderId="17" xfId="0" applyNumberFormat="1" applyFont="1" applyFill="1" applyBorder="1" applyAlignment="1">
      <alignment vertical="center" wrapText="1"/>
    </xf>
    <xf numFmtId="44" fontId="26" fillId="0" borderId="17" xfId="0" applyNumberFormat="1" applyFont="1" applyFill="1" applyBorder="1" applyAlignment="1">
      <alignment vertical="center" wrapText="1"/>
    </xf>
    <xf numFmtId="44" fontId="12" fillId="0" borderId="41" xfId="0" applyNumberFormat="1" applyFont="1" applyBorder="1" applyAlignment="1">
      <alignment vertical="center"/>
    </xf>
    <xf numFmtId="44" fontId="12" fillId="0" borderId="33" xfId="0" applyNumberFormat="1" applyFont="1" applyFill="1" applyBorder="1" applyAlignment="1">
      <alignment horizontal="center" vertical="center"/>
    </xf>
    <xf numFmtId="0" fontId="12" fillId="0" borderId="49" xfId="0" applyFont="1" applyBorder="1" applyAlignment="1">
      <alignment horizontal="left" wrapText="1"/>
    </xf>
    <xf numFmtId="44" fontId="0" fillId="0" borderId="10" xfId="0" applyNumberFormat="1" applyFont="1" applyFill="1" applyBorder="1" applyAlignment="1">
      <alignment horizontal="center" vertical="center"/>
    </xf>
    <xf numFmtId="0" fontId="34" fillId="33" borderId="39" xfId="0" applyFont="1" applyFill="1" applyBorder="1" applyAlignment="1">
      <alignment horizontal="center" wrapText="1"/>
    </xf>
    <xf numFmtId="0" fontId="12" fillId="0" borderId="50" xfId="0" applyFont="1" applyBorder="1" applyAlignment="1">
      <alignment horizontal="left" wrapText="1"/>
    </xf>
    <xf numFmtId="44" fontId="22" fillId="33" borderId="10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center" vertical="top" wrapText="1"/>
    </xf>
    <xf numFmtId="0" fontId="12" fillId="0" borderId="51" xfId="0" applyFont="1" applyBorder="1" applyAlignment="1">
      <alignment horizontal="left" wrapText="1"/>
    </xf>
    <xf numFmtId="44" fontId="12" fillId="0" borderId="0" xfId="0" applyNumberFormat="1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wrapText="1"/>
    </xf>
    <xf numFmtId="44" fontId="12" fillId="0" borderId="52" xfId="0" applyNumberFormat="1" applyFont="1" applyFill="1" applyBorder="1" applyAlignment="1">
      <alignment vertical="center" wrapText="1"/>
    </xf>
    <xf numFmtId="44" fontId="1" fillId="0" borderId="53" xfId="0" applyNumberFormat="1" applyFont="1" applyFill="1" applyBorder="1" applyAlignment="1">
      <alignment vertical="center" wrapText="1"/>
    </xf>
    <xf numFmtId="44" fontId="27" fillId="33" borderId="53" xfId="0" applyNumberFormat="1" applyFont="1" applyFill="1" applyBorder="1" applyAlignment="1">
      <alignment vertical="center" wrapText="1"/>
    </xf>
    <xf numFmtId="44" fontId="1" fillId="0" borderId="54" xfId="0" applyNumberFormat="1" applyFont="1" applyBorder="1" applyAlignment="1">
      <alignment horizontal="center" wrapText="1"/>
    </xf>
    <xf numFmtId="44" fontId="12" fillId="0" borderId="53" xfId="0" applyNumberFormat="1" applyFont="1" applyFill="1" applyBorder="1" applyAlignment="1">
      <alignment vertical="center" wrapText="1"/>
    </xf>
    <xf numFmtId="44" fontId="12" fillId="0" borderId="10" xfId="0" applyNumberFormat="1" applyFont="1" applyBorder="1" applyAlignment="1">
      <alignment vertical="center"/>
    </xf>
    <xf numFmtId="44" fontId="1" fillId="0" borderId="35" xfId="0" applyNumberFormat="1" applyFont="1" applyBorder="1" applyAlignment="1">
      <alignment horizontal="center" wrapText="1"/>
    </xf>
    <xf numFmtId="44" fontId="12" fillId="0" borderId="25" xfId="0" applyNumberFormat="1" applyFont="1" applyBorder="1" applyAlignment="1">
      <alignment vertical="center"/>
    </xf>
    <xf numFmtId="44" fontId="1" fillId="0" borderId="10" xfId="0" applyNumberFormat="1" applyFont="1" applyBorder="1" applyAlignment="1">
      <alignment vertical="center"/>
    </xf>
    <xf numFmtId="44" fontId="27" fillId="33" borderId="10" xfId="0" applyNumberFormat="1" applyFont="1" applyFill="1" applyBorder="1" applyAlignment="1">
      <alignment vertical="center"/>
    </xf>
    <xf numFmtId="44" fontId="27" fillId="33" borderId="46" xfId="0" applyNumberFormat="1" applyFont="1" applyFill="1" applyBorder="1" applyAlignment="1">
      <alignment vertical="center"/>
    </xf>
    <xf numFmtId="44" fontId="1" fillId="0" borderId="46" xfId="0" applyNumberFormat="1" applyFont="1" applyBorder="1" applyAlignment="1">
      <alignment vertical="center"/>
    </xf>
    <xf numFmtId="44" fontId="1" fillId="0" borderId="25" xfId="0" applyNumberFormat="1" applyFont="1" applyBorder="1" applyAlignment="1">
      <alignment vertical="center"/>
    </xf>
    <xf numFmtId="44" fontId="1" fillId="0" borderId="47" xfId="0" applyNumberFormat="1" applyFont="1" applyBorder="1" applyAlignment="1">
      <alignment vertical="center"/>
    </xf>
    <xf numFmtId="44" fontId="25" fillId="33" borderId="10" xfId="0" applyNumberFormat="1" applyFont="1" applyFill="1" applyBorder="1" applyAlignment="1">
      <alignment vertical="center"/>
    </xf>
    <xf numFmtId="44" fontId="0" fillId="0" borderId="35" xfId="0" applyNumberFormat="1" applyFont="1" applyBorder="1" applyAlignment="1">
      <alignment vertical="center"/>
    </xf>
    <xf numFmtId="44" fontId="0" fillId="0" borderId="43" xfId="0" applyNumberFormat="1" applyFont="1" applyBorder="1" applyAlignment="1">
      <alignment vertical="center"/>
    </xf>
    <xf numFmtId="44" fontId="25" fillId="33" borderId="46" xfId="0" applyNumberFormat="1" applyFont="1" applyFill="1" applyBorder="1" applyAlignment="1">
      <alignment vertical="center"/>
    </xf>
    <xf numFmtId="44" fontId="0" fillId="0" borderId="46" xfId="0" applyNumberFormat="1" applyFont="1" applyBorder="1" applyAlignment="1">
      <alignment vertical="center"/>
    </xf>
    <xf numFmtId="44" fontId="0" fillId="0" borderId="55" xfId="0" applyNumberFormat="1" applyFont="1" applyBorder="1" applyAlignment="1">
      <alignment vertical="center" wrapText="1"/>
    </xf>
    <xf numFmtId="44" fontId="35" fillId="0" borderId="28" xfId="0" applyNumberFormat="1" applyFont="1" applyBorder="1" applyAlignment="1">
      <alignment vertical="center"/>
    </xf>
    <xf numFmtId="44" fontId="24" fillId="0" borderId="55" xfId="0" applyNumberFormat="1" applyFont="1" applyBorder="1" applyAlignment="1">
      <alignment horizontal="center" vertical="center" wrapText="1"/>
    </xf>
    <xf numFmtId="44" fontId="1" fillId="0" borderId="55" xfId="0" applyNumberFormat="1" applyFont="1" applyBorder="1" applyAlignment="1">
      <alignment horizontal="center" vertical="center" wrapText="1"/>
    </xf>
    <xf numFmtId="15" fontId="9" fillId="0" borderId="0" xfId="0" applyNumberFormat="1" applyFont="1" applyAlignment="1">
      <alignment/>
    </xf>
    <xf numFmtId="43" fontId="26" fillId="0" borderId="0" xfId="0" applyNumberFormat="1" applyFont="1" applyBorder="1" applyAlignment="1">
      <alignment/>
    </xf>
    <xf numFmtId="44" fontId="36" fillId="0" borderId="19" xfId="0" applyNumberFormat="1" applyFont="1" applyBorder="1" applyAlignment="1">
      <alignment horizontal="center" wrapText="1"/>
    </xf>
    <xf numFmtId="44" fontId="1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 vertical="top"/>
    </xf>
    <xf numFmtId="0" fontId="11" fillId="0" borderId="38" xfId="0" applyFont="1" applyBorder="1" applyAlignment="1">
      <alignment horizontal="center" wrapText="1"/>
    </xf>
    <xf numFmtId="0" fontId="11" fillId="0" borderId="39" xfId="0" applyFont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11" fillId="0" borderId="0" xfId="0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44" fontId="0" fillId="0" borderId="10" xfId="0" applyNumberFormat="1" applyFont="1" applyFill="1" applyBorder="1" applyAlignment="1">
      <alignment vertical="top" wrapText="1"/>
    </xf>
    <xf numFmtId="44" fontId="2" fillId="0" borderId="10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41" fontId="0" fillId="0" borderId="0" xfId="0" applyNumberFormat="1" applyAlignment="1">
      <alignment wrapText="1"/>
    </xf>
    <xf numFmtId="41" fontId="0" fillId="0" borderId="0" xfId="0" applyNumberFormat="1" applyFont="1" applyAlignment="1">
      <alignment wrapText="1"/>
    </xf>
    <xf numFmtId="44" fontId="0" fillId="0" borderId="0" xfId="0" applyNumberFormat="1" applyAlignment="1">
      <alignment wrapText="1"/>
    </xf>
    <xf numFmtId="44" fontId="3" fillId="0" borderId="10" xfId="0" applyNumberFormat="1" applyFont="1" applyBorder="1" applyAlignment="1">
      <alignment vertical="center" wrapText="1"/>
    </xf>
    <xf numFmtId="0" fontId="0" fillId="0" borderId="41" xfId="0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right"/>
    </xf>
    <xf numFmtId="0" fontId="3" fillId="0" borderId="53" xfId="0" applyFont="1" applyFill="1" applyBorder="1" applyAlignment="1">
      <alignment/>
    </xf>
    <xf numFmtId="0" fontId="0" fillId="0" borderId="53" xfId="0" applyFont="1" applyFill="1" applyBorder="1" applyAlignment="1">
      <alignment horizontal="center" wrapText="1"/>
    </xf>
    <xf numFmtId="44" fontId="3" fillId="0" borderId="53" xfId="0" applyNumberFormat="1" applyFont="1" applyFill="1" applyBorder="1" applyAlignment="1">
      <alignment/>
    </xf>
    <xf numFmtId="44" fontId="0" fillId="0" borderId="16" xfId="0" applyNumberFormat="1" applyFont="1" applyFill="1" applyBorder="1" applyAlignment="1">
      <alignment/>
    </xf>
    <xf numFmtId="0" fontId="3" fillId="0" borderId="10" xfId="0" applyFont="1" applyBorder="1" applyAlignment="1">
      <alignment horizontal="right" vertical="center"/>
    </xf>
    <xf numFmtId="44" fontId="3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3" fillId="34" borderId="10" xfId="0" applyFont="1" applyFill="1" applyBorder="1" applyAlignment="1">
      <alignment horizontal="center"/>
    </xf>
    <xf numFmtId="44" fontId="26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44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wrapText="1"/>
    </xf>
    <xf numFmtId="44" fontId="3" fillId="0" borderId="14" xfId="0" applyNumberFormat="1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20" fontId="3" fillId="0" borderId="10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6" fontId="3" fillId="0" borderId="14" xfId="0" applyNumberFormat="1" applyFont="1" applyBorder="1" applyAlignment="1">
      <alignment horizontal="right" vertical="center" wrapText="1"/>
    </xf>
    <xf numFmtId="41" fontId="3" fillId="0" borderId="14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top" wrapText="1"/>
    </xf>
    <xf numFmtId="44" fontId="3" fillId="0" borderId="0" xfId="0" applyNumberFormat="1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46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horizontal="center" vertical="center" wrapText="1"/>
    </xf>
    <xf numFmtId="43" fontId="0" fillId="0" borderId="10" xfId="0" applyNumberFormat="1" applyFont="1" applyBorder="1" applyAlignment="1">
      <alignment horizontal="center" vertical="center" wrapText="1"/>
    </xf>
    <xf numFmtId="43" fontId="3" fillId="0" borderId="0" xfId="0" applyNumberFormat="1" applyFont="1" applyBorder="1" applyAlignment="1">
      <alignment horizontal="center" vertical="center" wrapText="1"/>
    </xf>
    <xf numFmtId="43" fontId="0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/>
    </xf>
    <xf numFmtId="44" fontId="13" fillId="0" borderId="0" xfId="0" applyNumberFormat="1" applyFont="1" applyBorder="1" applyAlignment="1">
      <alignment/>
    </xf>
    <xf numFmtId="44" fontId="28" fillId="0" borderId="0" xfId="0" applyNumberFormat="1" applyFont="1" applyBorder="1" applyAlignment="1">
      <alignment/>
    </xf>
    <xf numFmtId="44" fontId="9" fillId="0" borderId="0" xfId="0" applyNumberFormat="1" applyFont="1" applyBorder="1" applyAlignment="1">
      <alignment/>
    </xf>
    <xf numFmtId="0" fontId="11" fillId="0" borderId="10" xfId="0" applyNumberFormat="1" applyFont="1" applyFill="1" applyBorder="1" applyAlignment="1">
      <alignment vertical="top" wrapText="1"/>
    </xf>
    <xf numFmtId="172" fontId="3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44" fontId="0" fillId="0" borderId="0" xfId="0" applyNumberForma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44" fontId="0" fillId="0" borderId="11" xfId="0" applyNumberFormat="1" applyFont="1" applyBorder="1" applyAlignment="1">
      <alignment vertical="center"/>
    </xf>
    <xf numFmtId="44" fontId="3" fillId="0" borderId="11" xfId="0" applyNumberFormat="1" applyFont="1" applyBorder="1" applyAlignment="1">
      <alignment vertical="center"/>
    </xf>
    <xf numFmtId="44" fontId="0" fillId="0" borderId="11" xfId="0" applyNumberFormat="1" applyFont="1" applyBorder="1" applyAlignment="1">
      <alignment horizontal="right" vertical="center"/>
    </xf>
    <xf numFmtId="172" fontId="2" fillId="0" borderId="18" xfId="0" applyNumberFormat="1" applyFont="1" applyBorder="1" applyAlignment="1">
      <alignment horizontal="right" vertical="center" wrapText="1"/>
    </xf>
    <xf numFmtId="44" fontId="2" fillId="0" borderId="0" xfId="0" applyNumberFormat="1" applyFont="1" applyBorder="1" applyAlignment="1">
      <alignment horizontal="right" wrapText="1"/>
    </xf>
    <xf numFmtId="0" fontId="39" fillId="0" borderId="0" xfId="0" applyFont="1" applyAlignment="1">
      <alignment/>
    </xf>
    <xf numFmtId="172" fontId="2" fillId="0" borderId="10" xfId="0" applyNumberFormat="1" applyFont="1" applyBorder="1" applyAlignment="1">
      <alignment horizontal="right"/>
    </xf>
    <xf numFmtId="44" fontId="0" fillId="0" borderId="14" xfId="0" applyNumberFormat="1" applyFont="1" applyBorder="1" applyAlignment="1">
      <alignment horizontal="center" vertical="center"/>
    </xf>
    <xf numFmtId="44" fontId="0" fillId="0" borderId="15" xfId="0" applyNumberFormat="1" applyFont="1" applyBorder="1" applyAlignment="1">
      <alignment/>
    </xf>
    <xf numFmtId="44" fontId="0" fillId="0" borderId="10" xfId="0" applyNumberFormat="1" applyFont="1" applyBorder="1" applyAlignment="1">
      <alignment horizontal="center" vertical="top"/>
    </xf>
    <xf numFmtId="44" fontId="0" fillId="33" borderId="11" xfId="0" applyNumberFormat="1" applyFont="1" applyFill="1" applyBorder="1" applyAlignment="1">
      <alignment horizontal="center"/>
    </xf>
    <xf numFmtId="44" fontId="0" fillId="35" borderId="11" xfId="0" applyNumberFormat="1" applyFont="1" applyFill="1" applyBorder="1" applyAlignment="1">
      <alignment horizontal="center" vertical="top"/>
    </xf>
    <xf numFmtId="44" fontId="0" fillId="33" borderId="14" xfId="0" applyNumberFormat="1" applyFont="1" applyFill="1" applyBorder="1" applyAlignment="1">
      <alignment horizontal="center"/>
    </xf>
    <xf numFmtId="44" fontId="0" fillId="35" borderId="14" xfId="0" applyNumberFormat="1" applyFont="1" applyFill="1" applyBorder="1" applyAlignment="1">
      <alignment horizontal="center" vertical="top"/>
    </xf>
    <xf numFmtId="44" fontId="0" fillId="0" borderId="24" xfId="0" applyNumberFormat="1" applyFont="1" applyBorder="1" applyAlignment="1">
      <alignment horizontal="center"/>
    </xf>
    <xf numFmtId="44" fontId="0" fillId="0" borderId="40" xfId="0" applyNumberFormat="1" applyFont="1" applyBorder="1" applyAlignment="1">
      <alignment horizontal="center"/>
    </xf>
    <xf numFmtId="44" fontId="0" fillId="34" borderId="10" xfId="0" applyNumberFormat="1" applyFont="1" applyFill="1" applyBorder="1" applyAlignment="1">
      <alignment horizontal="center" vertical="center" wrapText="1"/>
    </xf>
    <xf numFmtId="44" fontId="0" fillId="0" borderId="11" xfId="0" applyNumberFormat="1" applyFont="1" applyBorder="1" applyAlignment="1">
      <alignment/>
    </xf>
    <xf numFmtId="44" fontId="0" fillId="0" borderId="42" xfId="0" applyNumberFormat="1" applyFont="1" applyBorder="1" applyAlignment="1">
      <alignment horizontal="center" vertical="center"/>
    </xf>
    <xf numFmtId="44" fontId="0" fillId="33" borderId="15" xfId="0" applyNumberFormat="1" applyFont="1" applyFill="1" applyBorder="1" applyAlignment="1">
      <alignment horizontal="center"/>
    </xf>
    <xf numFmtId="44" fontId="0" fillId="33" borderId="48" xfId="0" applyNumberFormat="1" applyFont="1" applyFill="1" applyBorder="1" applyAlignment="1">
      <alignment horizontal="right"/>
    </xf>
    <xf numFmtId="44" fontId="0" fillId="0" borderId="48" xfId="0" applyNumberFormat="1" applyFont="1" applyBorder="1" applyAlignment="1">
      <alignment horizontal="center" wrapText="1"/>
    </xf>
    <xf numFmtId="44" fontId="0" fillId="34" borderId="10" xfId="0" applyNumberFormat="1" applyFont="1" applyFill="1" applyBorder="1" applyAlignment="1">
      <alignment vertical="center" wrapText="1"/>
    </xf>
    <xf numFmtId="44" fontId="0" fillId="0" borderId="41" xfId="0" applyNumberFormat="1" applyFont="1" applyBorder="1" applyAlignment="1">
      <alignment vertical="center"/>
    </xf>
    <xf numFmtId="44" fontId="0" fillId="0" borderId="10" xfId="0" applyNumberFormat="1" applyFont="1" applyFill="1" applyBorder="1" applyAlignment="1">
      <alignment horizontal="center"/>
    </xf>
    <xf numFmtId="44" fontId="0" fillId="0" borderId="10" xfId="0" applyNumberFormat="1" applyFont="1" applyBorder="1" applyAlignment="1">
      <alignment horizontal="center" vertical="justify"/>
    </xf>
    <xf numFmtId="0" fontId="0" fillId="0" borderId="10" xfId="0" applyNumberFormat="1" applyFont="1" applyFill="1" applyBorder="1" applyAlignment="1">
      <alignment horizontal="center" vertical="center" wrapText="1"/>
    </xf>
    <xf numFmtId="44" fontId="0" fillId="0" borderId="40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44" fontId="0" fillId="0" borderId="40" xfId="0" applyNumberFormat="1" applyFont="1" applyBorder="1" applyAlignment="1">
      <alignment vertical="center"/>
    </xf>
    <xf numFmtId="44" fontId="0" fillId="0" borderId="11" xfId="0" applyNumberFormat="1" applyFont="1" applyFill="1" applyBorder="1" applyAlignment="1">
      <alignment horizontal="center" vertical="center"/>
    </xf>
    <xf numFmtId="44" fontId="0" fillId="33" borderId="40" xfId="0" applyNumberFormat="1" applyFont="1" applyFill="1" applyBorder="1" applyAlignment="1">
      <alignment horizontal="center" vertical="center" wrapText="1"/>
    </xf>
    <xf numFmtId="44" fontId="0" fillId="0" borderId="17" xfId="0" applyNumberFormat="1" applyFont="1" applyFill="1" applyBorder="1" applyAlignment="1">
      <alignment horizontal="center" vertical="center"/>
    </xf>
    <xf numFmtId="44" fontId="0" fillId="33" borderId="40" xfId="0" applyNumberFormat="1" applyFont="1" applyFill="1" applyBorder="1" applyAlignment="1">
      <alignment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44" fontId="0" fillId="33" borderId="15" xfId="0" applyNumberFormat="1" applyFont="1" applyFill="1" applyBorder="1" applyAlignment="1">
      <alignment vertical="center" wrapText="1"/>
    </xf>
    <xf numFmtId="44" fontId="0" fillId="33" borderId="42" xfId="0" applyNumberFormat="1" applyFont="1" applyFill="1" applyBorder="1" applyAlignment="1">
      <alignment horizontal="right" vertical="center" wrapText="1"/>
    </xf>
    <xf numFmtId="44" fontId="0" fillId="34" borderId="10" xfId="0" applyNumberFormat="1" applyFont="1" applyFill="1" applyBorder="1" applyAlignment="1">
      <alignment horizontal="right" vertical="center" wrapText="1"/>
    </xf>
    <xf numFmtId="44" fontId="0" fillId="33" borderId="22" xfId="0" applyNumberFormat="1" applyFont="1" applyFill="1" applyBorder="1" applyAlignment="1">
      <alignment horizontal="right" vertical="center" wrapText="1"/>
    </xf>
    <xf numFmtId="44" fontId="0" fillId="0" borderId="15" xfId="0" applyNumberFormat="1" applyFont="1" applyBorder="1" applyAlignment="1">
      <alignment horizontal="center"/>
    </xf>
    <xf numFmtId="0" fontId="0" fillId="0" borderId="14" xfId="0" applyNumberFormat="1" applyFont="1" applyFill="1" applyBorder="1" applyAlignment="1">
      <alignment horizontal="center" vertical="center" wrapText="1"/>
    </xf>
    <xf numFmtId="44" fontId="0" fillId="0" borderId="53" xfId="0" applyNumberFormat="1" applyFont="1" applyBorder="1" applyAlignment="1">
      <alignment/>
    </xf>
    <xf numFmtId="44" fontId="0" fillId="33" borderId="15" xfId="0" applyNumberFormat="1" applyFont="1" applyFill="1" applyBorder="1" applyAlignment="1">
      <alignment horizontal="center" vertical="center" wrapText="1"/>
    </xf>
    <xf numFmtId="44" fontId="0" fillId="33" borderId="41" xfId="0" applyNumberFormat="1" applyFont="1" applyFill="1" applyBorder="1" applyAlignment="1">
      <alignment horizontal="right" vertical="center" wrapText="1"/>
    </xf>
    <xf numFmtId="44" fontId="0" fillId="33" borderId="48" xfId="0" applyNumberFormat="1" applyFont="1" applyFill="1" applyBorder="1" applyAlignment="1">
      <alignment horizontal="right" vertical="center" wrapText="1"/>
    </xf>
    <xf numFmtId="44" fontId="0" fillId="0" borderId="17" xfId="0" applyNumberFormat="1" applyFont="1" applyBorder="1" applyAlignment="1">
      <alignment horizontal="right" wrapText="1"/>
    </xf>
    <xf numFmtId="44" fontId="0" fillId="0" borderId="22" xfId="0" applyNumberFormat="1" applyFont="1" applyBorder="1" applyAlignment="1">
      <alignment horizontal="right" wrapText="1"/>
    </xf>
    <xf numFmtId="44" fontId="0" fillId="0" borderId="42" xfId="0" applyNumberFormat="1" applyFont="1" applyBorder="1" applyAlignment="1">
      <alignment vertical="center"/>
    </xf>
    <xf numFmtId="44" fontId="0" fillId="0" borderId="22" xfId="0" applyNumberFormat="1" applyFont="1" applyBorder="1" applyAlignment="1">
      <alignment/>
    </xf>
    <xf numFmtId="44" fontId="0" fillId="33" borderId="40" xfId="0" applyNumberFormat="1" applyFont="1" applyFill="1" applyBorder="1" applyAlignment="1">
      <alignment horizontal="right"/>
    </xf>
    <xf numFmtId="44" fontId="0" fillId="33" borderId="12" xfId="0" applyNumberFormat="1" applyFont="1" applyFill="1" applyBorder="1" applyAlignment="1">
      <alignment horizontal="right"/>
    </xf>
    <xf numFmtId="44" fontId="0" fillId="33" borderId="11" xfId="0" applyNumberFormat="1" applyFont="1" applyFill="1" applyBorder="1" applyAlignment="1">
      <alignment horizontal="right"/>
    </xf>
    <xf numFmtId="44" fontId="0" fillId="33" borderId="41" xfId="0" applyNumberFormat="1" applyFont="1" applyFill="1" applyBorder="1" applyAlignment="1">
      <alignment horizontal="right"/>
    </xf>
    <xf numFmtId="44" fontId="0" fillId="33" borderId="41" xfId="0" applyNumberFormat="1" applyFont="1" applyFill="1" applyBorder="1" applyAlignment="1">
      <alignment horizontal="center" vertical="center" wrapText="1"/>
    </xf>
    <xf numFmtId="44" fontId="0" fillId="33" borderId="13" xfId="0" applyNumberFormat="1" applyFont="1" applyFill="1" applyBorder="1" applyAlignment="1">
      <alignment horizontal="right"/>
    </xf>
    <xf numFmtId="44" fontId="0" fillId="33" borderId="14" xfId="0" applyNumberFormat="1" applyFont="1" applyFill="1" applyBorder="1" applyAlignment="1">
      <alignment horizontal="right"/>
    </xf>
    <xf numFmtId="44" fontId="0" fillId="33" borderId="48" xfId="0" applyNumberFormat="1" applyFont="1" applyFill="1" applyBorder="1" applyAlignment="1">
      <alignment horizontal="right" wrapText="1"/>
    </xf>
    <xf numFmtId="44" fontId="0" fillId="0" borderId="14" xfId="0" applyNumberFormat="1" applyFont="1" applyBorder="1" applyAlignment="1">
      <alignment/>
    </xf>
    <xf numFmtId="44" fontId="0" fillId="0" borderId="41" xfId="0" applyNumberFormat="1" applyFont="1" applyBorder="1" applyAlignment="1">
      <alignment horizontal="center" vertical="center"/>
    </xf>
    <xf numFmtId="44" fontId="0" fillId="0" borderId="48" xfId="0" applyNumberFormat="1" applyFont="1" applyBorder="1" applyAlignment="1">
      <alignment/>
    </xf>
    <xf numFmtId="44" fontId="0" fillId="0" borderId="24" xfId="0" applyNumberFormat="1" applyFont="1" applyBorder="1" applyAlignment="1">
      <alignment horizontal="center" vertical="center"/>
    </xf>
    <xf numFmtId="44" fontId="0" fillId="0" borderId="16" xfId="0" applyNumberFormat="1" applyFont="1" applyBorder="1" applyAlignment="1">
      <alignment/>
    </xf>
    <xf numFmtId="44" fontId="0" fillId="0" borderId="11" xfId="0" applyNumberFormat="1" applyFont="1" applyBorder="1" applyAlignment="1">
      <alignment horizontal="center"/>
    </xf>
    <xf numFmtId="44" fontId="0" fillId="34" borderId="12" xfId="0" applyNumberFormat="1" applyFont="1" applyFill="1" applyBorder="1" applyAlignment="1">
      <alignment horizontal="right"/>
    </xf>
    <xf numFmtId="44" fontId="0" fillId="33" borderId="15" xfId="0" applyNumberFormat="1" applyFont="1" applyFill="1" applyBorder="1" applyAlignment="1">
      <alignment horizontal="center" wrapText="1"/>
    </xf>
    <xf numFmtId="44" fontId="0" fillId="34" borderId="13" xfId="0" applyNumberFormat="1" applyFont="1" applyFill="1" applyBorder="1" applyAlignment="1">
      <alignment horizontal="right"/>
    </xf>
    <xf numFmtId="44" fontId="0" fillId="0" borderId="24" xfId="0" applyNumberFormat="1" applyFont="1" applyBorder="1" applyAlignment="1">
      <alignment horizontal="center" vertical="center" wrapText="1"/>
    </xf>
    <xf numFmtId="44" fontId="0" fillId="33" borderId="13" xfId="0" applyNumberFormat="1" applyFont="1" applyFill="1" applyBorder="1" applyAlignment="1">
      <alignment horizontal="right" vertical="center" wrapText="1"/>
    </xf>
    <xf numFmtId="44" fontId="0" fillId="0" borderId="15" xfId="0" applyNumberFormat="1" applyFont="1" applyBorder="1" applyAlignment="1">
      <alignment horizontal="left"/>
    </xf>
    <xf numFmtId="44" fontId="0" fillId="0" borderId="40" xfId="0" applyNumberFormat="1" applyFont="1" applyBorder="1" applyAlignment="1">
      <alignment/>
    </xf>
    <xf numFmtId="44" fontId="0" fillId="0" borderId="17" xfId="0" applyNumberFormat="1" applyFont="1" applyFill="1" applyBorder="1" applyAlignment="1">
      <alignment/>
    </xf>
    <xf numFmtId="44" fontId="0" fillId="0" borderId="17" xfId="0" applyNumberFormat="1" applyFont="1" applyFill="1" applyBorder="1" applyAlignment="1">
      <alignment horizontal="center" vertical="center" wrapText="1"/>
    </xf>
    <xf numFmtId="44" fontId="0" fillId="33" borderId="22" xfId="0" applyNumberFormat="1" applyFont="1" applyFill="1" applyBorder="1" applyAlignment="1">
      <alignment horizontal="center" vertical="center" wrapText="1"/>
    </xf>
    <xf numFmtId="44" fontId="0" fillId="0" borderId="14" xfId="0" applyNumberFormat="1" applyFont="1" applyFill="1" applyBorder="1" applyAlignment="1">
      <alignment horizontal="center" vertical="center" wrapText="1"/>
    </xf>
    <xf numFmtId="44" fontId="0" fillId="34" borderId="10" xfId="0" applyNumberFormat="1" applyFont="1" applyFill="1" applyBorder="1" applyAlignment="1">
      <alignment horizontal="center"/>
    </xf>
    <xf numFmtId="44" fontId="0" fillId="34" borderId="10" xfId="0" applyNumberFormat="1" applyFont="1" applyFill="1" applyBorder="1" applyAlignment="1">
      <alignment horizontal="right"/>
    </xf>
    <xf numFmtId="44" fontId="0" fillId="34" borderId="24" xfId="0" applyNumberFormat="1" applyFont="1" applyFill="1" applyBorder="1" applyAlignment="1">
      <alignment horizontal="center"/>
    </xf>
    <xf numFmtId="44" fontId="0" fillId="34" borderId="24" xfId="0" applyNumberFormat="1" applyFont="1" applyFill="1" applyBorder="1" applyAlignment="1">
      <alignment horizontal="right"/>
    </xf>
    <xf numFmtId="44" fontId="1" fillId="0" borderId="24" xfId="0" applyNumberFormat="1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44" fontId="12" fillId="0" borderId="56" xfId="0" applyNumberFormat="1" applyFont="1" applyBorder="1" applyAlignment="1">
      <alignment horizontal="center" vertical="center"/>
    </xf>
    <xf numFmtId="44" fontId="1" fillId="0" borderId="19" xfId="0" applyNumberFormat="1" applyFont="1" applyBorder="1" applyAlignment="1">
      <alignment horizontal="center" vertical="center" wrapText="1"/>
    </xf>
    <xf numFmtId="44" fontId="3" fillId="0" borderId="0" xfId="0" applyNumberFormat="1" applyFont="1" applyFill="1" applyAlignment="1">
      <alignment/>
    </xf>
    <xf numFmtId="44" fontId="27" fillId="0" borderId="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wrapText="1"/>
    </xf>
    <xf numFmtId="44" fontId="0" fillId="0" borderId="10" xfId="0" applyNumberFormat="1" applyFont="1" applyBorder="1" applyAlignment="1">
      <alignment horizontal="right" vertical="center"/>
    </xf>
    <xf numFmtId="44" fontId="3" fillId="0" borderId="10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vertical="top" wrapText="1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53" xfId="0" applyFont="1" applyBorder="1" applyAlignment="1">
      <alignment vertical="top"/>
    </xf>
    <xf numFmtId="172" fontId="3" fillId="0" borderId="0" xfId="0" applyNumberFormat="1" applyFont="1" applyBorder="1" applyAlignment="1">
      <alignment/>
    </xf>
    <xf numFmtId="0" fontId="3" fillId="0" borderId="4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44" fontId="3" fillId="0" borderId="14" xfId="0" applyNumberFormat="1" applyFont="1" applyBorder="1" applyAlignment="1">
      <alignment/>
    </xf>
    <xf numFmtId="44" fontId="3" fillId="0" borderId="41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44" fontId="2" fillId="0" borderId="10" xfId="0" applyNumberFormat="1" applyFont="1" applyBorder="1" applyAlignment="1">
      <alignment horizontal="right" wrapText="1"/>
    </xf>
    <xf numFmtId="44" fontId="0" fillId="35" borderId="40" xfId="0" applyNumberFormat="1" applyFont="1" applyFill="1" applyBorder="1" applyAlignment="1">
      <alignment horizontal="center" vertical="center"/>
    </xf>
    <xf numFmtId="44" fontId="0" fillId="35" borderId="41" xfId="0" applyNumberFormat="1" applyFont="1" applyFill="1" applyBorder="1" applyAlignment="1">
      <alignment vertical="center"/>
    </xf>
    <xf numFmtId="44" fontId="0" fillId="35" borderId="16" xfId="0" applyNumberFormat="1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44" fontId="3" fillId="0" borderId="16" xfId="0" applyNumberFormat="1" applyFont="1" applyBorder="1" applyAlignment="1">
      <alignment horizontal="right" vertical="center" wrapText="1"/>
    </xf>
    <xf numFmtId="44" fontId="24" fillId="0" borderId="35" xfId="0" applyNumberFormat="1" applyFont="1" applyBorder="1" applyAlignment="1">
      <alignment horizontal="center" vertical="center" wrapText="1"/>
    </xf>
    <xf numFmtId="44" fontId="0" fillId="0" borderId="22" xfId="0" applyNumberFormat="1" applyFont="1" applyFill="1" applyBorder="1" applyAlignment="1">
      <alignment horizontal="center" vertical="center"/>
    </xf>
    <xf numFmtId="44" fontId="0" fillId="35" borderId="11" xfId="0" applyNumberFormat="1" applyFont="1" applyFill="1" applyBorder="1" applyAlignment="1">
      <alignment horizontal="center" vertical="center"/>
    </xf>
    <xf numFmtId="44" fontId="0" fillId="35" borderId="14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44" fontId="0" fillId="0" borderId="11" xfId="0" applyNumberFormat="1" applyFont="1" applyBorder="1" applyAlignment="1">
      <alignment horizontal="center" vertical="center" wrapText="1"/>
    </xf>
    <xf numFmtId="44" fontId="0" fillId="0" borderId="24" xfId="0" applyNumberFormat="1" applyFont="1" applyBorder="1" applyAlignment="1">
      <alignment/>
    </xf>
    <xf numFmtId="44" fontId="0" fillId="35" borderId="11" xfId="0" applyNumberFormat="1" applyFont="1" applyFill="1" applyBorder="1" applyAlignment="1">
      <alignment/>
    </xf>
    <xf numFmtId="44" fontId="0" fillId="35" borderId="11" xfId="0" applyNumberFormat="1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/>
    </xf>
    <xf numFmtId="44" fontId="11" fillId="0" borderId="0" xfId="0" applyNumberFormat="1" applyFont="1" applyBorder="1" applyAlignment="1">
      <alignment/>
    </xf>
    <xf numFmtId="44" fontId="24" fillId="0" borderId="10" xfId="0" applyNumberFormat="1" applyFont="1" applyBorder="1" applyAlignment="1">
      <alignment horizontal="center" vertical="center" wrapText="1"/>
    </xf>
    <xf numFmtId="44" fontId="22" fillId="0" borderId="22" xfId="0" applyNumberFormat="1" applyFont="1" applyFill="1" applyBorder="1" applyAlignment="1">
      <alignment horizontal="center"/>
    </xf>
    <xf numFmtId="44" fontId="0" fillId="34" borderId="14" xfId="0" applyNumberFormat="1" applyFont="1" applyFill="1" applyBorder="1" applyAlignment="1">
      <alignment horizontal="center" vertical="center" wrapText="1"/>
    </xf>
    <xf numFmtId="44" fontId="0" fillId="35" borderId="11" xfId="0" applyNumberFormat="1" applyFont="1" applyFill="1" applyBorder="1" applyAlignment="1">
      <alignment horizontal="center"/>
    </xf>
    <xf numFmtId="44" fontId="0" fillId="35" borderId="14" xfId="0" applyNumberFormat="1" applyFont="1" applyFill="1" applyBorder="1" applyAlignment="1">
      <alignment horizontal="center"/>
    </xf>
    <xf numFmtId="44" fontId="0" fillId="0" borderId="13" xfId="0" applyNumberFormat="1" applyFont="1" applyBorder="1" applyAlignment="1">
      <alignment horizontal="center" wrapText="1"/>
    </xf>
    <xf numFmtId="44" fontId="0" fillId="34" borderId="14" xfId="0" applyNumberFormat="1" applyFont="1" applyFill="1" applyBorder="1" applyAlignment="1">
      <alignment vertical="center" wrapText="1"/>
    </xf>
    <xf numFmtId="44" fontId="0" fillId="35" borderId="14" xfId="0" applyNumberFormat="1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53" xfId="0" applyFont="1" applyBorder="1" applyAlignment="1">
      <alignment horizontal="center" vertical="top"/>
    </xf>
    <xf numFmtId="44" fontId="0" fillId="0" borderId="0" xfId="0" applyNumberFormat="1" applyAlignment="1">
      <alignment horizontal="center" vertical="center" wrapText="1"/>
    </xf>
    <xf numFmtId="44" fontId="0" fillId="0" borderId="13" xfId="0" applyNumberFormat="1" applyBorder="1" applyAlignment="1">
      <alignment/>
    </xf>
    <xf numFmtId="4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vertical="center" wrapText="1"/>
    </xf>
    <xf numFmtId="44" fontId="39" fillId="0" borderId="0" xfId="0" applyNumberFormat="1" applyFont="1" applyAlignment="1">
      <alignment/>
    </xf>
    <xf numFmtId="44" fontId="0" fillId="33" borderId="0" xfId="0" applyNumberFormat="1" applyFill="1" applyAlignment="1">
      <alignment/>
    </xf>
    <xf numFmtId="44" fontId="0" fillId="0" borderId="0" xfId="0" applyNumberFormat="1" applyFill="1" applyAlignment="1">
      <alignment/>
    </xf>
    <xf numFmtId="44" fontId="0" fillId="0" borderId="0" xfId="0" applyNumberFormat="1" applyAlignment="1">
      <alignment vertical="top"/>
    </xf>
    <xf numFmtId="0" fontId="3" fillId="0" borderId="53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44" fontId="3" fillId="0" borderId="0" xfId="0" applyNumberFormat="1" applyFont="1" applyBorder="1" applyAlignment="1">
      <alignment horizontal="center" vertical="center" wrapText="1"/>
    </xf>
    <xf numFmtId="44" fontId="0" fillId="0" borderId="16" xfId="0" applyNumberFormat="1" applyFont="1" applyBorder="1" applyAlignment="1">
      <alignment horizontal="center" vertical="center"/>
    </xf>
    <xf numFmtId="44" fontId="0" fillId="35" borderId="10" xfId="0" applyNumberFormat="1" applyFont="1" applyFill="1" applyBorder="1" applyAlignment="1">
      <alignment horizontal="center" vertical="center"/>
    </xf>
    <xf numFmtId="44" fontId="2" fillId="0" borderId="19" xfId="0" applyNumberFormat="1" applyFont="1" applyBorder="1" applyAlignment="1">
      <alignment/>
    </xf>
    <xf numFmtId="44" fontId="2" fillId="0" borderId="10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vertical="center"/>
    </xf>
    <xf numFmtId="44" fontId="2" fillId="0" borderId="10" xfId="0" applyNumberFormat="1" applyFont="1" applyFill="1" applyBorder="1" applyAlignment="1">
      <alignment/>
    </xf>
    <xf numFmtId="44" fontId="2" fillId="0" borderId="10" xfId="0" applyNumberFormat="1" applyFont="1" applyBorder="1" applyAlignment="1">
      <alignment horizontal="center"/>
    </xf>
    <xf numFmtId="44" fontId="2" fillId="0" borderId="47" xfId="0" applyNumberFormat="1" applyFont="1" applyBorder="1" applyAlignment="1">
      <alignment horizontal="right" vertical="top" wrapText="1"/>
    </xf>
    <xf numFmtId="44" fontId="2" fillId="0" borderId="11" xfId="0" applyNumberFormat="1" applyFont="1" applyBorder="1" applyAlignment="1">
      <alignment vertical="center"/>
    </xf>
    <xf numFmtId="44" fontId="2" fillId="0" borderId="44" xfId="0" applyNumberFormat="1" applyFont="1" applyBorder="1" applyAlignment="1">
      <alignment horizontal="center" vertical="center" wrapText="1"/>
    </xf>
    <xf numFmtId="44" fontId="2" fillId="0" borderId="44" xfId="0" applyNumberFormat="1" applyFont="1" applyBorder="1" applyAlignment="1">
      <alignment horizontal="right" vertical="center" wrapText="1"/>
    </xf>
    <xf numFmtId="44" fontId="2" fillId="0" borderId="44" xfId="0" applyNumberFormat="1" applyFont="1" applyBorder="1" applyAlignment="1">
      <alignment horizontal="right" vertical="top" wrapText="1"/>
    </xf>
    <xf numFmtId="44" fontId="2" fillId="0" borderId="10" xfId="0" applyNumberFormat="1" applyFont="1" applyBorder="1" applyAlignment="1">
      <alignment horizontal="center" vertical="top"/>
    </xf>
    <xf numFmtId="44" fontId="2" fillId="0" borderId="19" xfId="0" applyNumberFormat="1" applyFont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wrapText="1"/>
    </xf>
    <xf numFmtId="44" fontId="0" fillId="33" borderId="10" xfId="0" applyNumberFormat="1" applyFont="1" applyFill="1" applyBorder="1" applyAlignment="1">
      <alignment vertical="center" wrapText="1"/>
    </xf>
    <xf numFmtId="44" fontId="0" fillId="33" borderId="24" xfId="0" applyNumberFormat="1" applyFont="1" applyFill="1" applyBorder="1" applyAlignment="1">
      <alignment vertical="center" wrapText="1"/>
    </xf>
    <xf numFmtId="44" fontId="0" fillId="33" borderId="16" xfId="0" applyNumberFormat="1" applyFont="1" applyFill="1" applyBorder="1" applyAlignment="1">
      <alignment vertical="center"/>
    </xf>
    <xf numFmtId="44" fontId="0" fillId="33" borderId="24" xfId="0" applyNumberFormat="1" applyFont="1" applyFill="1" applyBorder="1" applyAlignment="1">
      <alignment vertical="center"/>
    </xf>
    <xf numFmtId="44" fontId="0" fillId="33" borderId="10" xfId="0" applyNumberFormat="1" applyFont="1" applyFill="1" applyBorder="1" applyAlignment="1">
      <alignment vertical="center"/>
    </xf>
    <xf numFmtId="44" fontId="0" fillId="33" borderId="46" xfId="0" applyNumberFormat="1" applyFont="1" applyFill="1" applyBorder="1" applyAlignment="1">
      <alignment vertical="center"/>
    </xf>
    <xf numFmtId="43" fontId="0" fillId="0" borderId="0" xfId="0" applyNumberFormat="1" applyFont="1" applyBorder="1" applyAlignment="1">
      <alignment/>
    </xf>
    <xf numFmtId="0" fontId="29" fillId="33" borderId="39" xfId="0" applyFont="1" applyFill="1" applyBorder="1" applyAlignment="1">
      <alignment horizontal="center" wrapText="1"/>
    </xf>
    <xf numFmtId="4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2" fillId="33" borderId="39" xfId="0" applyFont="1" applyFill="1" applyBorder="1" applyAlignment="1">
      <alignment horizontal="center" wrapText="1"/>
    </xf>
    <xf numFmtId="44" fontId="1" fillId="33" borderId="10" xfId="0" applyNumberFormat="1" applyFont="1" applyFill="1" applyBorder="1" applyAlignment="1">
      <alignment vertical="center" wrapText="1"/>
    </xf>
    <xf numFmtId="44" fontId="1" fillId="33" borderId="24" xfId="0" applyNumberFormat="1" applyFont="1" applyFill="1" applyBorder="1" applyAlignment="1">
      <alignment vertical="center" wrapText="1"/>
    </xf>
    <xf numFmtId="44" fontId="1" fillId="33" borderId="16" xfId="0" applyNumberFormat="1" applyFont="1" applyFill="1" applyBorder="1" applyAlignment="1">
      <alignment vertical="center"/>
    </xf>
    <xf numFmtId="44" fontId="1" fillId="33" borderId="53" xfId="0" applyNumberFormat="1" applyFont="1" applyFill="1" applyBorder="1" applyAlignment="1">
      <alignment vertical="center" wrapText="1"/>
    </xf>
    <xf numFmtId="44" fontId="1" fillId="33" borderId="46" xfId="0" applyNumberFormat="1" applyFont="1" applyFill="1" applyBorder="1" applyAlignment="1">
      <alignment vertical="center"/>
    </xf>
    <xf numFmtId="172" fontId="0" fillId="0" borderId="10" xfId="0" applyNumberFormat="1" applyFont="1" applyBorder="1" applyAlignment="1">
      <alignment horizontal="right" vertical="top"/>
    </xf>
    <xf numFmtId="0" fontId="11" fillId="0" borderId="14" xfId="0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8" fillId="0" borderId="0" xfId="0" applyFont="1" applyBorder="1" applyAlignment="1">
      <alignment horizontal="center"/>
    </xf>
    <xf numFmtId="44" fontId="1" fillId="0" borderId="36" xfId="0" applyNumberFormat="1" applyFont="1" applyBorder="1" applyAlignment="1">
      <alignment vertical="center" wrapText="1"/>
    </xf>
    <xf numFmtId="44" fontId="27" fillId="33" borderId="41" xfId="0" applyNumberFormat="1" applyFont="1" applyFill="1" applyBorder="1" applyAlignment="1">
      <alignment vertical="center" wrapText="1"/>
    </xf>
    <xf numFmtId="172" fontId="0" fillId="0" borderId="11" xfId="0" applyNumberFormat="1" applyFont="1" applyBorder="1" applyAlignment="1">
      <alignment horizontal="right"/>
    </xf>
    <xf numFmtId="44" fontId="3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4" fontId="3" fillId="0" borderId="10" xfId="0" applyNumberFormat="1" applyFont="1" applyFill="1" applyBorder="1" applyAlignment="1">
      <alignment vertical="center"/>
    </xf>
    <xf numFmtId="172" fontId="3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wrapText="1"/>
    </xf>
    <xf numFmtId="41" fontId="3" fillId="0" borderId="10" xfId="0" applyNumberFormat="1" applyFont="1" applyBorder="1" applyAlignment="1">
      <alignment horizontal="right" vertical="center"/>
    </xf>
    <xf numFmtId="44" fontId="2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44" fontId="0" fillId="0" borderId="10" xfId="0" applyNumberFormat="1" applyFont="1" applyFill="1" applyBorder="1" applyAlignment="1">
      <alignment vertical="center"/>
    </xf>
    <xf numFmtId="44" fontId="24" fillId="0" borderId="43" xfId="0" applyNumberFormat="1" applyFont="1" applyBorder="1" applyAlignment="1">
      <alignment horizontal="center" wrapText="1"/>
    </xf>
    <xf numFmtId="44" fontId="24" fillId="0" borderId="0" xfId="0" applyNumberFormat="1" applyFont="1" applyBorder="1" applyAlignment="1">
      <alignment vertical="top" wrapText="1"/>
    </xf>
    <xf numFmtId="44" fontId="35" fillId="0" borderId="0" xfId="0" applyNumberFormat="1" applyFont="1" applyBorder="1" applyAlignment="1">
      <alignment vertical="center"/>
    </xf>
    <xf numFmtId="44" fontId="2" fillId="0" borderId="44" xfId="0" applyNumberFormat="1" applyFont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/>
    </xf>
    <xf numFmtId="0" fontId="3" fillId="0" borderId="53" xfId="0" applyFont="1" applyFill="1" applyBorder="1" applyAlignment="1">
      <alignment vertical="center" wrapText="1"/>
    </xf>
    <xf numFmtId="44" fontId="3" fillId="0" borderId="16" xfId="0" applyNumberFormat="1" applyFont="1" applyFill="1" applyBorder="1" applyAlignment="1">
      <alignment vertical="center"/>
    </xf>
    <xf numFmtId="44" fontId="2" fillId="0" borderId="10" xfId="0" applyNumberFormat="1" applyFont="1" applyFill="1" applyBorder="1" applyAlignment="1">
      <alignment vertical="top" wrapText="1"/>
    </xf>
    <xf numFmtId="44" fontId="0" fillId="0" borderId="48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44" fontId="0" fillId="33" borderId="12" xfId="0" applyNumberFormat="1" applyFont="1" applyFill="1" applyBorder="1" applyAlignment="1">
      <alignment horizontal="center" vertical="center" wrapText="1"/>
    </xf>
    <xf numFmtId="44" fontId="0" fillId="0" borderId="41" xfId="0" applyNumberFormat="1" applyFont="1" applyBorder="1" applyAlignment="1">
      <alignment/>
    </xf>
    <xf numFmtId="44" fontId="0" fillId="35" borderId="15" xfId="0" applyNumberFormat="1" applyFont="1" applyFill="1" applyBorder="1" applyAlignment="1">
      <alignment horizontal="center" vertical="center"/>
    </xf>
    <xf numFmtId="44" fontId="0" fillId="35" borderId="48" xfId="0" applyNumberFormat="1" applyFont="1" applyFill="1" applyBorder="1" applyAlignment="1">
      <alignment horizontal="center" vertical="center"/>
    </xf>
    <xf numFmtId="44" fontId="0" fillId="35" borderId="17" xfId="0" applyNumberFormat="1" applyFont="1" applyFill="1" applyBorder="1" applyAlignment="1">
      <alignment horizontal="center" vertical="top"/>
    </xf>
    <xf numFmtId="44" fontId="0" fillId="33" borderId="24" xfId="0" applyNumberFormat="1" applyFont="1" applyFill="1" applyBorder="1" applyAlignment="1">
      <alignment horizontal="center"/>
    </xf>
    <xf numFmtId="44" fontId="0" fillId="33" borderId="24" xfId="0" applyNumberFormat="1" applyFont="1" applyFill="1" applyBorder="1" applyAlignment="1">
      <alignment horizontal="right"/>
    </xf>
    <xf numFmtId="0" fontId="0" fillId="0" borderId="24" xfId="0" applyNumberFormat="1" applyFont="1" applyFill="1" applyBorder="1" applyAlignment="1">
      <alignment horizontal="center" vertical="center" wrapText="1"/>
    </xf>
    <xf numFmtId="44" fontId="0" fillId="0" borderId="24" xfId="0" applyNumberFormat="1" applyFont="1" applyFill="1" applyBorder="1" applyAlignment="1">
      <alignment horizontal="center" vertical="center"/>
    </xf>
    <xf numFmtId="44" fontId="1" fillId="33" borderId="10" xfId="0" applyNumberFormat="1" applyFont="1" applyFill="1" applyBorder="1" applyAlignment="1">
      <alignment vertical="center"/>
    </xf>
    <xf numFmtId="44" fontId="35" fillId="0" borderId="19" xfId="0" applyNumberFormat="1" applyFont="1" applyBorder="1" applyAlignment="1">
      <alignment horizontal="left" vertical="center" wrapText="1"/>
    </xf>
    <xf numFmtId="44" fontId="35" fillId="0" borderId="57" xfId="0" applyNumberFormat="1" applyFont="1" applyBorder="1" applyAlignment="1">
      <alignment vertical="center"/>
    </xf>
    <xf numFmtId="44" fontId="35" fillId="0" borderId="58" xfId="0" applyNumberFormat="1" applyFont="1" applyBorder="1" applyAlignment="1">
      <alignment horizontal="left" vertical="center" wrapText="1"/>
    </xf>
    <xf numFmtId="44" fontId="3" fillId="0" borderId="14" xfId="0" applyNumberFormat="1" applyFont="1" applyBorder="1" applyAlignment="1">
      <alignment horizontal="center" vertical="center" wrapText="1"/>
    </xf>
    <xf numFmtId="44" fontId="1" fillId="0" borderId="19" xfId="0" applyNumberFormat="1" applyFont="1" applyBorder="1" applyAlignment="1">
      <alignment vertical="top" wrapText="1"/>
    </xf>
    <xf numFmtId="44" fontId="35" fillId="0" borderId="27" xfId="0" applyNumberFormat="1" applyFont="1" applyBorder="1" applyAlignment="1">
      <alignment vertical="center"/>
    </xf>
    <xf numFmtId="44" fontId="35" fillId="0" borderId="24" xfId="0" applyNumberFormat="1" applyFont="1" applyBorder="1" applyAlignment="1">
      <alignment vertical="center"/>
    </xf>
    <xf numFmtId="44" fontId="35" fillId="0" borderId="59" xfId="0" applyNumberFormat="1" applyFont="1" applyBorder="1" applyAlignment="1">
      <alignment horizontal="left" vertical="center" wrapText="1"/>
    </xf>
    <xf numFmtId="44" fontId="0" fillId="0" borderId="14" xfId="0" applyNumberFormat="1" applyFont="1" applyBorder="1" applyAlignment="1">
      <alignment horizontal="center" vertical="center" wrapText="1"/>
    </xf>
    <xf numFmtId="44" fontId="28" fillId="0" borderId="11" xfId="0" applyNumberFormat="1" applyFont="1" applyBorder="1" applyAlignment="1">
      <alignment horizontal="right"/>
    </xf>
    <xf numFmtId="0" fontId="22" fillId="0" borderId="14" xfId="0" applyFont="1" applyBorder="1" applyAlignment="1">
      <alignment/>
    </xf>
    <xf numFmtId="44" fontId="3" fillId="0" borderId="15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24" xfId="0" applyFont="1" applyBorder="1" applyAlignment="1">
      <alignment horizontal="right"/>
    </xf>
    <xf numFmtId="0" fontId="2" fillId="0" borderId="53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24" xfId="0" applyFont="1" applyBorder="1" applyAlignment="1">
      <alignment horizontal="right" vertical="top"/>
    </xf>
    <xf numFmtId="0" fontId="2" fillId="0" borderId="53" xfId="0" applyFont="1" applyBorder="1" applyAlignment="1">
      <alignment horizontal="right" vertical="top"/>
    </xf>
    <xf numFmtId="0" fontId="5" fillId="0" borderId="0" xfId="0" applyFont="1" applyAlignment="1">
      <alignment horizontal="left"/>
    </xf>
    <xf numFmtId="0" fontId="3" fillId="0" borderId="17" xfId="0" applyFont="1" applyBorder="1" applyAlignment="1">
      <alignment horizontal="center" vertical="center"/>
    </xf>
    <xf numFmtId="44" fontId="3" fillId="0" borderId="11" xfId="0" applyNumberFormat="1" applyFont="1" applyBorder="1" applyAlignment="1">
      <alignment horizontal="center" vertical="center" wrapText="1"/>
    </xf>
    <xf numFmtId="44" fontId="3" fillId="0" borderId="14" xfId="0" applyNumberFormat="1" applyFon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 wrapText="1"/>
    </xf>
    <xf numFmtId="41" fontId="3" fillId="0" borderId="14" xfId="0" applyNumberFormat="1" applyFont="1" applyBorder="1" applyAlignment="1">
      <alignment horizontal="center" vertical="center" wrapText="1"/>
    </xf>
    <xf numFmtId="41" fontId="0" fillId="0" borderId="11" xfId="0" applyNumberFormat="1" applyFont="1" applyBorder="1" applyAlignment="1">
      <alignment horizontal="center" vertical="center" wrapText="1"/>
    </xf>
    <xf numFmtId="41" fontId="0" fillId="0" borderId="14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38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4" xfId="0" applyFont="1" applyBorder="1" applyAlignment="1">
      <alignment horizontal="right" vertical="center" wrapText="1"/>
    </xf>
    <xf numFmtId="0" fontId="2" fillId="0" borderId="53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12" xfId="0" applyFont="1" applyBorder="1" applyAlignment="1">
      <alignment vertical="center" wrapText="1"/>
    </xf>
    <xf numFmtId="44" fontId="3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3" fillId="0" borderId="24" xfId="0" applyFont="1" applyBorder="1" applyAlignment="1">
      <alignment horizontal="right" vertical="center" wrapText="1"/>
    </xf>
    <xf numFmtId="0" fontId="3" fillId="0" borderId="53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2" fillId="0" borderId="24" xfId="0" applyFont="1" applyBorder="1" applyAlignment="1">
      <alignment horizontal="right"/>
    </xf>
    <xf numFmtId="0" fontId="12" fillId="0" borderId="53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20" xfId="0" applyFont="1" applyBorder="1" applyAlignment="1">
      <alignment horizontal="right"/>
    </xf>
    <xf numFmtId="0" fontId="12" fillId="0" borderId="51" xfId="0" applyFont="1" applyBorder="1" applyAlignment="1">
      <alignment horizontal="right"/>
    </xf>
    <xf numFmtId="0" fontId="12" fillId="0" borderId="18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44" fontId="3" fillId="0" borderId="11" xfId="0" applyNumberFormat="1" applyFont="1" applyBorder="1" applyAlignment="1">
      <alignment horizontal="center" vertical="center"/>
    </xf>
    <xf numFmtId="44" fontId="3" fillId="0" borderId="1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0" fillId="0" borderId="24" xfId="0" applyFill="1" applyBorder="1" applyAlignment="1">
      <alignment horizontal="right" vertical="center" wrapText="1"/>
    </xf>
    <xf numFmtId="0" fontId="0" fillId="0" borderId="53" xfId="0" applyFill="1" applyBorder="1" applyAlignment="1">
      <alignment horizontal="right" vertical="center" wrapText="1"/>
    </xf>
    <xf numFmtId="0" fontId="0" fillId="0" borderId="16" xfId="0" applyFill="1" applyBorder="1" applyAlignment="1">
      <alignment horizontal="right" vertical="center" wrapText="1"/>
    </xf>
    <xf numFmtId="0" fontId="2" fillId="0" borderId="2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1" fillId="0" borderId="60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31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/>
    </xf>
    <xf numFmtId="0" fontId="3" fillId="0" borderId="5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2" fillId="0" borderId="16" xfId="0" applyFont="1" applyBorder="1" applyAlignment="1">
      <alignment horizontal="right" vertical="top"/>
    </xf>
    <xf numFmtId="0" fontId="12" fillId="0" borderId="10" xfId="0" applyFont="1" applyBorder="1" applyAlignment="1">
      <alignment horizontal="center"/>
    </xf>
    <xf numFmtId="0" fontId="0" fillId="0" borderId="24" xfId="0" applyBorder="1" applyAlignment="1">
      <alignment horizontal="right" vertical="center" wrapText="1"/>
    </xf>
    <xf numFmtId="0" fontId="0" fillId="0" borderId="53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5" fillId="0" borderId="0" xfId="0" applyFont="1" applyAlignment="1">
      <alignment horizontal="left" vertical="top" wrapText="1"/>
    </xf>
    <xf numFmtId="0" fontId="3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11" fillId="0" borderId="11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2" fillId="0" borderId="60" xfId="0" applyFont="1" applyBorder="1" applyAlignment="1">
      <alignment horizontal="center"/>
    </xf>
    <xf numFmtId="0" fontId="32" fillId="0" borderId="61" xfId="0" applyFont="1" applyBorder="1" applyAlignment="1">
      <alignment horizontal="center"/>
    </xf>
    <xf numFmtId="0" fontId="32" fillId="0" borderId="62" xfId="0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/>
    </xf>
    <xf numFmtId="0" fontId="33" fillId="0" borderId="53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2" fillId="0" borderId="4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17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40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23" fillId="0" borderId="20" xfId="0" applyFont="1" applyBorder="1" applyAlignment="1">
      <alignment horizontal="left"/>
    </xf>
    <xf numFmtId="0" fontId="23" fillId="0" borderId="51" xfId="0" applyFont="1" applyBorder="1" applyAlignment="1">
      <alignment horizontal="left"/>
    </xf>
    <xf numFmtId="0" fontId="3" fillId="0" borderId="24" xfId="0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7" fillId="0" borderId="0" xfId="0" applyFont="1" applyAlignment="1">
      <alignment horizontal="left" vertical="center" wrapText="1"/>
    </xf>
    <xf numFmtId="0" fontId="19" fillId="0" borderId="66" xfId="0" applyFont="1" applyBorder="1" applyAlignment="1">
      <alignment horizontal="center"/>
    </xf>
    <xf numFmtId="0" fontId="19" fillId="0" borderId="67" xfId="0" applyFont="1" applyBorder="1" applyAlignment="1">
      <alignment horizontal="center"/>
    </xf>
    <xf numFmtId="0" fontId="19" fillId="0" borderId="68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24" xfId="0" applyFont="1" applyBorder="1" applyAlignment="1">
      <alignment horizontal="right" vertical="top" wrapText="1"/>
    </xf>
    <xf numFmtId="0" fontId="3" fillId="0" borderId="53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41" fontId="3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53" xfId="0" applyFont="1" applyBorder="1" applyAlignment="1">
      <alignment vertical="center" wrapText="1"/>
    </xf>
    <xf numFmtId="0" fontId="0" fillId="0" borderId="53" xfId="0" applyFont="1" applyBorder="1" applyAlignment="1">
      <alignment vertical="center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" fillId="0" borderId="24" xfId="0" applyFont="1" applyBorder="1" applyAlignment="1">
      <alignment horizontal="right"/>
    </xf>
    <xf numFmtId="0" fontId="1" fillId="0" borderId="53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5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justify" wrapText="1"/>
    </xf>
    <xf numFmtId="0" fontId="31" fillId="0" borderId="60" xfId="0" applyFont="1" applyBorder="1" applyAlignment="1">
      <alignment horizontal="center" wrapText="1"/>
    </xf>
    <xf numFmtId="0" fontId="31" fillId="0" borderId="61" xfId="0" applyFont="1" applyBorder="1" applyAlignment="1">
      <alignment horizontal="center" wrapText="1"/>
    </xf>
    <xf numFmtId="0" fontId="31" fillId="0" borderId="62" xfId="0" applyFont="1" applyBorder="1" applyAlignment="1">
      <alignment horizontal="center" wrapText="1"/>
    </xf>
    <xf numFmtId="44" fontId="11" fillId="0" borderId="53" xfId="0" applyNumberFormat="1" applyFont="1" applyFill="1" applyBorder="1" applyAlignment="1">
      <alignment horizontal="center" vertical="center"/>
    </xf>
    <xf numFmtId="44" fontId="11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44" fontId="0" fillId="0" borderId="15" xfId="0" applyNumberFormat="1" applyFont="1" applyBorder="1" applyAlignment="1">
      <alignment horizontal="center" vertical="center"/>
    </xf>
    <xf numFmtId="44" fontId="0" fillId="0" borderId="0" xfId="0" applyNumberFormat="1" applyFont="1" applyBorder="1" applyAlignment="1">
      <alignment horizontal="center" vertical="center"/>
    </xf>
    <xf numFmtId="44" fontId="0" fillId="0" borderId="13" xfId="0" applyNumberFormat="1" applyFont="1" applyBorder="1" applyAlignment="1">
      <alignment horizontal="center" vertical="center"/>
    </xf>
    <xf numFmtId="44" fontId="0" fillId="0" borderId="40" xfId="0" applyNumberFormat="1" applyFont="1" applyBorder="1" applyAlignment="1">
      <alignment horizontal="center"/>
    </xf>
    <xf numFmtId="44" fontId="0" fillId="0" borderId="41" xfId="0" applyNumberFormat="1" applyFont="1" applyBorder="1" applyAlignment="1">
      <alignment horizontal="center"/>
    </xf>
    <xf numFmtId="0" fontId="30" fillId="0" borderId="20" xfId="0" applyFont="1" applyBorder="1" applyAlignment="1">
      <alignment horizontal="center" vertical="top"/>
    </xf>
    <xf numFmtId="0" fontId="30" fillId="0" borderId="51" xfId="0" applyFont="1" applyBorder="1" applyAlignment="1">
      <alignment horizontal="center" vertical="top"/>
    </xf>
    <xf numFmtId="0" fontId="30" fillId="0" borderId="18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44" fontId="0" fillId="0" borderId="42" xfId="0" applyNumberFormat="1" applyFont="1" applyBorder="1" applyAlignment="1">
      <alignment horizontal="center"/>
    </xf>
    <xf numFmtId="44" fontId="0" fillId="0" borderId="15" xfId="0" applyNumberFormat="1" applyFont="1" applyBorder="1" applyAlignment="1">
      <alignment horizontal="center"/>
    </xf>
    <xf numFmtId="44" fontId="0" fillId="0" borderId="48" xfId="0" applyNumberFormat="1" applyFont="1" applyBorder="1" applyAlignment="1">
      <alignment horizontal="center"/>
    </xf>
    <xf numFmtId="44" fontId="0" fillId="0" borderId="11" xfId="0" applyNumberFormat="1" applyFont="1" applyFill="1" applyBorder="1" applyAlignment="1">
      <alignment horizontal="center" vertical="center"/>
    </xf>
    <xf numFmtId="44" fontId="0" fillId="0" borderId="17" xfId="0" applyNumberFormat="1" applyFont="1" applyFill="1" applyBorder="1" applyAlignment="1">
      <alignment horizontal="center" vertical="center"/>
    </xf>
    <xf numFmtId="44" fontId="0" fillId="0" borderId="14" xfId="0" applyNumberFormat="1" applyFont="1" applyFill="1" applyBorder="1" applyAlignment="1">
      <alignment horizontal="center" vertical="center"/>
    </xf>
    <xf numFmtId="44" fontId="0" fillId="0" borderId="10" xfId="0" applyNumberFormat="1" applyFont="1" applyFill="1" applyBorder="1" applyAlignment="1">
      <alignment horizontal="center"/>
    </xf>
    <xf numFmtId="44" fontId="0" fillId="0" borderId="24" xfId="0" applyNumberFormat="1" applyFont="1" applyFill="1" applyBorder="1" applyAlignment="1">
      <alignment horizontal="center"/>
    </xf>
    <xf numFmtId="44" fontId="0" fillId="0" borderId="11" xfId="0" applyNumberFormat="1" applyFont="1" applyBorder="1" applyAlignment="1">
      <alignment horizontal="center" vertical="justify"/>
    </xf>
    <xf numFmtId="44" fontId="0" fillId="0" borderId="14" xfId="0" applyNumberFormat="1" applyFont="1" applyBorder="1" applyAlignment="1">
      <alignment horizontal="center" vertical="justify"/>
    </xf>
    <xf numFmtId="44" fontId="0" fillId="0" borderId="11" xfId="0" applyNumberFormat="1" applyFont="1" applyBorder="1" applyAlignment="1">
      <alignment horizontal="center" vertical="center"/>
    </xf>
    <xf numFmtId="44" fontId="0" fillId="0" borderId="17" xfId="0" applyNumberFormat="1" applyFont="1" applyBorder="1" applyAlignment="1">
      <alignment horizontal="center" vertical="center"/>
    </xf>
    <xf numFmtId="44" fontId="0" fillId="0" borderId="14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44" fontId="0" fillId="0" borderId="11" xfId="0" applyNumberFormat="1" applyFont="1" applyBorder="1" applyAlignment="1">
      <alignment horizontal="center"/>
    </xf>
    <xf numFmtId="44" fontId="0" fillId="0" borderId="17" xfId="0" applyNumberFormat="1" applyFont="1" applyBorder="1" applyAlignment="1">
      <alignment horizontal="center"/>
    </xf>
    <xf numFmtId="44" fontId="0" fillId="0" borderId="14" xfId="0" applyNumberFormat="1" applyFont="1" applyBorder="1" applyAlignment="1">
      <alignment horizontal="center"/>
    </xf>
    <xf numFmtId="44" fontId="1" fillId="0" borderId="69" xfId="0" applyNumberFormat="1" applyFont="1" applyBorder="1" applyAlignment="1">
      <alignment horizontal="center" vertical="center" wrapText="1"/>
    </xf>
    <xf numFmtId="44" fontId="1" fillId="0" borderId="70" xfId="0" applyNumberFormat="1" applyFont="1" applyBorder="1" applyAlignment="1">
      <alignment horizontal="center" vertical="center" wrapText="1"/>
    </xf>
    <xf numFmtId="44" fontId="0" fillId="0" borderId="22" xfId="0" applyNumberFormat="1" applyFont="1" applyBorder="1" applyAlignment="1">
      <alignment horizontal="center" vertical="center"/>
    </xf>
    <xf numFmtId="44" fontId="0" fillId="0" borderId="4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2" fillId="0" borderId="20" xfId="0" applyFont="1" applyBorder="1" applyAlignment="1">
      <alignment horizontal="left" wrapText="1"/>
    </xf>
    <xf numFmtId="0" fontId="12" fillId="0" borderId="51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24" xfId="0" applyFont="1" applyBorder="1" applyAlignment="1">
      <alignment horizontal="left" vertical="top" wrapText="1"/>
    </xf>
    <xf numFmtId="0" fontId="12" fillId="0" borderId="53" xfId="0" applyFont="1" applyBorder="1" applyAlignment="1">
      <alignment horizontal="left" vertical="top" wrapText="1"/>
    </xf>
    <xf numFmtId="0" fontId="22" fillId="0" borderId="42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44" fontId="35" fillId="0" borderId="27" xfId="0" applyNumberFormat="1" applyFont="1" applyBorder="1" applyAlignment="1">
      <alignment horizontal="center" vertical="center" wrapText="1"/>
    </xf>
    <xf numFmtId="44" fontId="35" fillId="0" borderId="71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2" fillId="0" borderId="72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44" fontId="12" fillId="0" borderId="59" xfId="0" applyNumberFormat="1" applyFont="1" applyBorder="1" applyAlignment="1">
      <alignment horizontal="center" vertical="center" wrapText="1"/>
    </xf>
    <xf numFmtId="44" fontId="12" fillId="0" borderId="52" xfId="0" applyNumberFormat="1" applyFont="1" applyBorder="1" applyAlignment="1">
      <alignment horizontal="center" vertical="center" wrapText="1"/>
    </xf>
    <xf numFmtId="44" fontId="12" fillId="0" borderId="20" xfId="0" applyNumberFormat="1" applyFont="1" applyBorder="1" applyAlignment="1">
      <alignment horizontal="center" vertical="center" wrapText="1"/>
    </xf>
    <xf numFmtId="44" fontId="12" fillId="0" borderId="18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44" fontId="0" fillId="0" borderId="10" xfId="0" applyNumberFormat="1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44" fontId="12" fillId="0" borderId="0" xfId="0" applyNumberFormat="1" applyFont="1" applyAlignment="1">
      <alignment horizontal="center" vertical="center" wrapText="1"/>
    </xf>
    <xf numFmtId="44" fontId="12" fillId="0" borderId="0" xfId="0" applyNumberFormat="1" applyFont="1" applyAlignment="1">
      <alignment horizontal="center" wrapText="1"/>
    </xf>
    <xf numFmtId="0" fontId="12" fillId="0" borderId="72" xfId="0" applyFont="1" applyBorder="1" applyAlignment="1">
      <alignment horizontal="center" wrapText="1"/>
    </xf>
    <xf numFmtId="0" fontId="12" fillId="0" borderId="73" xfId="0" applyFont="1" applyBorder="1" applyAlignment="1">
      <alignment horizontal="center" wrapText="1"/>
    </xf>
    <xf numFmtId="0" fontId="12" fillId="0" borderId="51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44" fontId="35" fillId="0" borderId="74" xfId="0" applyNumberFormat="1" applyFont="1" applyBorder="1" applyAlignment="1">
      <alignment horizontal="center" vertical="center" wrapText="1"/>
    </xf>
    <xf numFmtId="44" fontId="35" fillId="0" borderId="34" xfId="0" applyNumberFormat="1" applyFont="1" applyBorder="1" applyAlignment="1">
      <alignment horizontal="center" vertical="center" wrapText="1"/>
    </xf>
    <xf numFmtId="44" fontId="12" fillId="0" borderId="58" xfId="0" applyNumberFormat="1" applyFont="1" applyBorder="1" applyAlignment="1">
      <alignment horizontal="left" vertical="center" wrapText="1"/>
    </xf>
    <xf numFmtId="44" fontId="12" fillId="0" borderId="54" xfId="0" applyNumberFormat="1" applyFont="1" applyBorder="1" applyAlignment="1">
      <alignment horizontal="left" vertical="center" wrapText="1"/>
    </xf>
    <xf numFmtId="0" fontId="12" fillId="0" borderId="58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12" fillId="0" borderId="75" xfId="0" applyFont="1" applyBorder="1" applyAlignment="1">
      <alignment vertical="center" wrapText="1"/>
    </xf>
    <xf numFmtId="44" fontId="35" fillId="0" borderId="36" xfId="0" applyNumberFormat="1" applyFont="1" applyBorder="1" applyAlignment="1">
      <alignment horizontal="center" vertical="center" wrapText="1"/>
    </xf>
    <xf numFmtId="44" fontId="35" fillId="0" borderId="75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wrapText="1"/>
    </xf>
    <xf numFmtId="44" fontId="0" fillId="0" borderId="11" xfId="0" applyNumberFormat="1" applyFont="1" applyBorder="1" applyAlignment="1">
      <alignment horizontal="center" wrapText="1"/>
    </xf>
    <xf numFmtId="44" fontId="0" fillId="0" borderId="17" xfId="0" applyNumberFormat="1" applyFont="1" applyBorder="1" applyAlignment="1">
      <alignment horizontal="center" wrapText="1"/>
    </xf>
    <xf numFmtId="44" fontId="0" fillId="0" borderId="14" xfId="0" applyNumberFormat="1" applyFont="1" applyBorder="1" applyAlignment="1">
      <alignment horizont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885825</xdr:colOff>
      <xdr:row>0</xdr:row>
      <xdr:rowOff>133350</xdr:rowOff>
    </xdr:from>
    <xdr:to>
      <xdr:col>9</xdr:col>
      <xdr:colOff>1095375</xdr:colOff>
      <xdr:row>0</xdr:row>
      <xdr:rowOff>800100</xdr:rowOff>
    </xdr:to>
    <xdr:pic>
      <xdr:nvPicPr>
        <xdr:cNvPr id="1" name="Immagine 1" descr="AUSL_4_TERA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133350"/>
          <a:ext cx="1409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5"/>
  <sheetViews>
    <sheetView tabSelected="1" view="pageBreakPreview" zoomScale="74" zoomScaleSheetLayoutView="74" workbookViewId="0" topLeftCell="A916">
      <selection activeCell="K902" sqref="K902:K903"/>
    </sheetView>
  </sheetViews>
  <sheetFormatPr defaultColWidth="9.140625" defaultRowHeight="12.75"/>
  <cols>
    <col min="1" max="1" width="11.7109375" style="0" customWidth="1"/>
    <col min="5" max="5" width="14.28125" style="0" customWidth="1"/>
    <col min="6" max="6" width="12.00390625" style="22" customWidth="1"/>
    <col min="7" max="7" width="15.28125" style="0" customWidth="1"/>
    <col min="8" max="8" width="17.140625" style="25" customWidth="1"/>
    <col min="9" max="9" width="18.00390625" style="68" customWidth="1"/>
    <col min="10" max="10" width="27.00390625" style="16" bestFit="1" customWidth="1"/>
    <col min="11" max="11" width="21.8515625" style="0" bestFit="1" customWidth="1"/>
    <col min="12" max="12" width="20.140625" style="16" bestFit="1" customWidth="1"/>
  </cols>
  <sheetData>
    <row r="1" spans="1:12" s="6" customFormat="1" ht="71.25" customHeight="1">
      <c r="A1" s="826" t="s">
        <v>629</v>
      </c>
      <c r="B1" s="826"/>
      <c r="C1" s="826"/>
      <c r="D1" s="826"/>
      <c r="E1" s="826"/>
      <c r="F1" s="826"/>
      <c r="G1" s="826"/>
      <c r="H1" s="826"/>
      <c r="I1" s="826"/>
      <c r="J1" s="826"/>
      <c r="L1" s="539"/>
    </row>
    <row r="2" spans="2:12" s="6" customFormat="1" ht="51" customHeight="1">
      <c r="B2" s="7"/>
      <c r="C2" s="7"/>
      <c r="D2" s="7"/>
      <c r="E2" s="7"/>
      <c r="F2" s="21"/>
      <c r="G2" s="7"/>
      <c r="H2" s="24"/>
      <c r="I2" s="67"/>
      <c r="J2" s="15"/>
      <c r="L2" s="539"/>
    </row>
    <row r="3" ht="33.75">
      <c r="J3" s="113" t="s">
        <v>225</v>
      </c>
    </row>
    <row r="7" ht="46.5" customHeight="1" thickBot="1"/>
    <row r="8" spans="1:10" ht="35.25" thickBot="1">
      <c r="A8" s="827" t="s">
        <v>382</v>
      </c>
      <c r="B8" s="828"/>
      <c r="C8" s="828"/>
      <c r="D8" s="828"/>
      <c r="E8" s="828"/>
      <c r="F8" s="828"/>
      <c r="G8" s="828"/>
      <c r="H8" s="828"/>
      <c r="I8" s="828"/>
      <c r="J8" s="829"/>
    </row>
    <row r="9" ht="37.5" customHeight="1"/>
    <row r="10" spans="1:10" ht="42" customHeight="1">
      <c r="A10" s="807" t="s">
        <v>638</v>
      </c>
      <c r="B10" s="807"/>
      <c r="C10" s="807"/>
      <c r="D10" s="807"/>
      <c r="E10" s="807"/>
      <c r="F10" s="807"/>
      <c r="G10" s="807"/>
      <c r="H10" s="807"/>
      <c r="I10" s="807"/>
      <c r="J10" s="807"/>
    </row>
    <row r="12" spans="1:12" s="40" customFormat="1" ht="28.5" customHeight="1" thickBot="1">
      <c r="A12" s="648" t="s">
        <v>305</v>
      </c>
      <c r="B12" s="648"/>
      <c r="C12" s="648"/>
      <c r="D12" s="648"/>
      <c r="E12" s="648"/>
      <c r="F12" s="648"/>
      <c r="G12" s="648"/>
      <c r="H12" s="648"/>
      <c r="I12" s="648"/>
      <c r="J12" s="648"/>
      <c r="L12" s="84"/>
    </row>
    <row r="13" spans="2:9" ht="19.5" customHeight="1" thickBot="1">
      <c r="B13" s="816" t="s">
        <v>207</v>
      </c>
      <c r="C13" s="817"/>
      <c r="D13" s="817"/>
      <c r="E13" s="817"/>
      <c r="F13" s="817"/>
      <c r="G13" s="817"/>
      <c r="H13" s="817"/>
      <c r="I13" s="158" t="s">
        <v>240</v>
      </c>
    </row>
    <row r="14" spans="2:9" ht="19.5" customHeight="1">
      <c r="B14" s="824" t="s">
        <v>208</v>
      </c>
      <c r="C14" s="824"/>
      <c r="D14" s="824"/>
      <c r="E14" s="824"/>
      <c r="F14" s="824"/>
      <c r="G14" s="106" t="s">
        <v>383</v>
      </c>
      <c r="H14" s="109"/>
      <c r="I14" s="161"/>
    </row>
    <row r="15" spans="2:9" ht="19.5" customHeight="1">
      <c r="B15" s="815" t="s">
        <v>226</v>
      </c>
      <c r="C15" s="815"/>
      <c r="D15" s="815"/>
      <c r="E15" s="815"/>
      <c r="F15" s="815"/>
      <c r="G15" s="103" t="s">
        <v>384</v>
      </c>
      <c r="H15" s="102"/>
      <c r="I15" s="162"/>
    </row>
    <row r="16" spans="2:9" ht="19.5" customHeight="1" thickBot="1">
      <c r="B16" s="825" t="s">
        <v>227</v>
      </c>
      <c r="C16" s="825"/>
      <c r="D16" s="825"/>
      <c r="E16" s="825"/>
      <c r="F16" s="825"/>
      <c r="G16" s="107" t="s">
        <v>385</v>
      </c>
      <c r="H16" s="108"/>
      <c r="I16" s="163"/>
    </row>
    <row r="17" spans="2:9" ht="19.5" customHeight="1" thickBot="1">
      <c r="B17" s="816" t="s">
        <v>228</v>
      </c>
      <c r="C17" s="817"/>
      <c r="D17" s="817"/>
      <c r="E17" s="817"/>
      <c r="F17" s="817"/>
      <c r="G17" s="817"/>
      <c r="H17" s="817"/>
      <c r="I17" s="158" t="s">
        <v>386</v>
      </c>
    </row>
    <row r="18" spans="2:12" s="2" customFormat="1" ht="19.5" customHeight="1">
      <c r="B18" s="824" t="s">
        <v>229</v>
      </c>
      <c r="C18" s="824"/>
      <c r="D18" s="824"/>
      <c r="E18" s="824"/>
      <c r="F18" s="824"/>
      <c r="G18" s="106" t="s">
        <v>387</v>
      </c>
      <c r="H18" s="109"/>
      <c r="I18" s="164"/>
      <c r="J18" s="19"/>
      <c r="L18" s="19"/>
    </row>
    <row r="19" spans="2:12" s="2" customFormat="1" ht="19.5" customHeight="1">
      <c r="B19" s="815" t="s">
        <v>230</v>
      </c>
      <c r="C19" s="815"/>
      <c r="D19" s="815"/>
      <c r="E19" s="815"/>
      <c r="F19" s="815"/>
      <c r="G19" s="103" t="s">
        <v>388</v>
      </c>
      <c r="H19" s="102"/>
      <c r="I19" s="165"/>
      <c r="J19" s="19"/>
      <c r="L19" s="19"/>
    </row>
    <row r="20" spans="2:12" s="2" customFormat="1" ht="19.5" customHeight="1">
      <c r="B20" s="104" t="s">
        <v>121</v>
      </c>
      <c r="C20" s="104"/>
      <c r="D20" s="104"/>
      <c r="E20" s="104"/>
      <c r="F20" s="105"/>
      <c r="G20" s="103" t="s">
        <v>389</v>
      </c>
      <c r="H20" s="102"/>
      <c r="I20" s="165"/>
      <c r="J20" s="19"/>
      <c r="L20" s="19"/>
    </row>
    <row r="21" spans="2:12" s="2" customFormat="1" ht="19.5" customHeight="1">
      <c r="B21" s="815" t="s">
        <v>231</v>
      </c>
      <c r="C21" s="815"/>
      <c r="D21" s="815"/>
      <c r="E21" s="815"/>
      <c r="F21" s="815"/>
      <c r="G21" s="103" t="s">
        <v>390</v>
      </c>
      <c r="H21" s="102"/>
      <c r="I21" s="165"/>
      <c r="J21" s="19"/>
      <c r="L21" s="19"/>
    </row>
    <row r="22" spans="2:12" s="2" customFormat="1" ht="19.5" customHeight="1">
      <c r="B22" s="815" t="s">
        <v>165</v>
      </c>
      <c r="C22" s="815"/>
      <c r="D22" s="815"/>
      <c r="E22" s="815"/>
      <c r="F22" s="815"/>
      <c r="G22" s="103" t="s">
        <v>391</v>
      </c>
      <c r="H22" s="102"/>
      <c r="I22" s="165"/>
      <c r="J22" s="19"/>
      <c r="L22" s="19"/>
    </row>
    <row r="23" spans="2:12" s="2" customFormat="1" ht="19.5" customHeight="1">
      <c r="B23" s="815" t="s">
        <v>232</v>
      </c>
      <c r="C23" s="815"/>
      <c r="D23" s="815"/>
      <c r="E23" s="815"/>
      <c r="F23" s="815"/>
      <c r="G23" s="103" t="s">
        <v>392</v>
      </c>
      <c r="H23" s="102"/>
      <c r="I23" s="165"/>
      <c r="J23" s="19"/>
      <c r="L23" s="19"/>
    </row>
    <row r="24" spans="2:12" s="2" customFormat="1" ht="19.5" customHeight="1">
      <c r="B24" s="815" t="s">
        <v>233</v>
      </c>
      <c r="C24" s="815"/>
      <c r="D24" s="815"/>
      <c r="E24" s="815"/>
      <c r="F24" s="815"/>
      <c r="G24" s="103" t="s">
        <v>393</v>
      </c>
      <c r="H24" s="102"/>
      <c r="I24" s="165"/>
      <c r="J24" s="19"/>
      <c r="L24" s="19"/>
    </row>
    <row r="25" spans="2:12" s="2" customFormat="1" ht="19.5" customHeight="1" thickBot="1">
      <c r="B25" s="825" t="s">
        <v>166</v>
      </c>
      <c r="C25" s="825"/>
      <c r="D25" s="825"/>
      <c r="E25" s="825"/>
      <c r="F25" s="825"/>
      <c r="G25" s="107" t="s">
        <v>394</v>
      </c>
      <c r="H25" s="108"/>
      <c r="I25" s="166"/>
      <c r="J25" s="19"/>
      <c r="L25" s="19"/>
    </row>
    <row r="26" spans="2:9" ht="19.5" customHeight="1" thickBot="1">
      <c r="B26" s="816" t="s">
        <v>209</v>
      </c>
      <c r="C26" s="817"/>
      <c r="D26" s="817"/>
      <c r="E26" s="817"/>
      <c r="F26" s="817"/>
      <c r="G26" s="817"/>
      <c r="H26" s="817"/>
      <c r="I26" s="158" t="s">
        <v>395</v>
      </c>
    </row>
    <row r="27" spans="2:9" ht="19.5" customHeight="1">
      <c r="B27" s="824" t="s">
        <v>234</v>
      </c>
      <c r="C27" s="824"/>
      <c r="D27" s="824"/>
      <c r="E27" s="824"/>
      <c r="F27" s="824"/>
      <c r="G27" s="106" t="s">
        <v>396</v>
      </c>
      <c r="H27" s="109"/>
      <c r="I27" s="161"/>
    </row>
    <row r="28" spans="2:9" ht="19.5" customHeight="1">
      <c r="B28" s="815" t="s">
        <v>168</v>
      </c>
      <c r="C28" s="815"/>
      <c r="D28" s="815"/>
      <c r="E28" s="815"/>
      <c r="F28" s="815"/>
      <c r="G28" s="103" t="s">
        <v>397</v>
      </c>
      <c r="H28" s="102"/>
      <c r="I28" s="162"/>
    </row>
    <row r="29" spans="2:9" ht="19.5" customHeight="1" thickBot="1">
      <c r="B29" s="825" t="s">
        <v>169</v>
      </c>
      <c r="C29" s="825"/>
      <c r="D29" s="825"/>
      <c r="E29" s="825"/>
      <c r="F29" s="825"/>
      <c r="G29" s="107" t="s">
        <v>398</v>
      </c>
      <c r="H29" s="108"/>
      <c r="I29" s="163"/>
    </row>
    <row r="30" spans="2:9" ht="19.5" customHeight="1" thickBot="1">
      <c r="B30" s="816" t="s">
        <v>210</v>
      </c>
      <c r="C30" s="817"/>
      <c r="D30" s="817"/>
      <c r="E30" s="817"/>
      <c r="F30" s="817"/>
      <c r="G30" s="817"/>
      <c r="H30" s="817"/>
      <c r="I30" s="158" t="s">
        <v>399</v>
      </c>
    </row>
    <row r="31" spans="2:9" ht="19.5" customHeight="1">
      <c r="B31" s="824" t="s">
        <v>211</v>
      </c>
      <c r="C31" s="824"/>
      <c r="D31" s="824"/>
      <c r="E31" s="824"/>
      <c r="F31" s="824"/>
      <c r="G31" s="106" t="s">
        <v>400</v>
      </c>
      <c r="H31" s="109"/>
      <c r="I31" s="161"/>
    </row>
    <row r="32" spans="2:9" ht="19.5" customHeight="1">
      <c r="B32" s="830" t="s">
        <v>15</v>
      </c>
      <c r="C32" s="831"/>
      <c r="D32" s="831"/>
      <c r="E32" s="831"/>
      <c r="F32" s="832"/>
      <c r="G32" s="106" t="s">
        <v>401</v>
      </c>
      <c r="H32" s="109"/>
      <c r="I32" s="162"/>
    </row>
    <row r="33" spans="2:9" ht="19.5" customHeight="1">
      <c r="B33" s="815" t="s">
        <v>239</v>
      </c>
      <c r="C33" s="815"/>
      <c r="D33" s="815"/>
      <c r="E33" s="815"/>
      <c r="F33" s="815"/>
      <c r="G33" s="103" t="s">
        <v>402</v>
      </c>
      <c r="H33" s="102"/>
      <c r="I33" s="162"/>
    </row>
    <row r="34" spans="2:9" ht="19.5" customHeight="1">
      <c r="B34" s="815" t="s">
        <v>238</v>
      </c>
      <c r="C34" s="815"/>
      <c r="D34" s="815"/>
      <c r="E34" s="815"/>
      <c r="F34" s="815"/>
      <c r="G34" s="103" t="s">
        <v>403</v>
      </c>
      <c r="H34" s="102"/>
      <c r="I34" s="162"/>
    </row>
    <row r="35" spans="2:12" s="2" customFormat="1" ht="19.5" customHeight="1">
      <c r="B35" s="815" t="s">
        <v>170</v>
      </c>
      <c r="C35" s="815"/>
      <c r="D35" s="815"/>
      <c r="E35" s="815"/>
      <c r="F35" s="815"/>
      <c r="G35" s="103" t="s">
        <v>404</v>
      </c>
      <c r="H35" s="102"/>
      <c r="I35" s="165"/>
      <c r="J35" s="19"/>
      <c r="L35" s="19"/>
    </row>
    <row r="36" spans="2:12" s="2" customFormat="1" ht="19.5" customHeight="1" thickBot="1">
      <c r="B36" s="825" t="s">
        <v>171</v>
      </c>
      <c r="C36" s="825"/>
      <c r="D36" s="825"/>
      <c r="E36" s="825"/>
      <c r="F36" s="825"/>
      <c r="G36" s="107" t="s">
        <v>405</v>
      </c>
      <c r="H36" s="108"/>
      <c r="I36" s="166"/>
      <c r="J36" s="19"/>
      <c r="L36" s="19"/>
    </row>
    <row r="37" spans="2:9" ht="19.5" customHeight="1" thickBot="1">
      <c r="B37" s="651" t="s">
        <v>172</v>
      </c>
      <c r="C37" s="652"/>
      <c r="D37" s="652"/>
      <c r="E37" s="652"/>
      <c r="F37" s="652"/>
      <c r="G37" s="652"/>
      <c r="H37" s="652"/>
      <c r="I37" s="158" t="s">
        <v>406</v>
      </c>
    </row>
    <row r="38" spans="7:8" ht="8.25" customHeight="1" thickBot="1">
      <c r="G38" s="2"/>
      <c r="H38" s="26"/>
    </row>
    <row r="39" spans="2:10" ht="19.5" customHeight="1" thickBot="1">
      <c r="B39" s="651" t="s">
        <v>173</v>
      </c>
      <c r="C39" s="652"/>
      <c r="D39" s="652"/>
      <c r="E39" s="652"/>
      <c r="F39" s="652"/>
      <c r="G39" s="652"/>
      <c r="H39" s="157"/>
      <c r="I39" s="159" t="s">
        <v>407</v>
      </c>
      <c r="J39" s="160"/>
    </row>
    <row r="40" spans="2:10" ht="19.5" customHeight="1" thickBot="1">
      <c r="B40" s="651" t="s">
        <v>582</v>
      </c>
      <c r="C40" s="652"/>
      <c r="D40" s="652"/>
      <c r="E40" s="652"/>
      <c r="F40" s="652"/>
      <c r="G40" s="652"/>
      <c r="H40" s="157"/>
      <c r="I40" s="159" t="s">
        <v>583</v>
      </c>
      <c r="J40" s="160"/>
    </row>
    <row r="41" spans="2:8" ht="12" customHeight="1" thickBot="1">
      <c r="B41" s="13"/>
      <c r="C41" s="13"/>
      <c r="D41" s="13"/>
      <c r="E41" s="13"/>
      <c r="G41" s="2"/>
      <c r="H41" s="26"/>
    </row>
    <row r="42" spans="1:10" ht="51.75" customHeight="1" thickBot="1">
      <c r="A42" s="732" t="s">
        <v>212</v>
      </c>
      <c r="B42" s="733"/>
      <c r="C42" s="733"/>
      <c r="D42" s="733"/>
      <c r="E42" s="733"/>
      <c r="F42" s="733"/>
      <c r="G42" s="733"/>
      <c r="H42" s="733"/>
      <c r="I42" s="733"/>
      <c r="J42" s="734"/>
    </row>
    <row r="43" spans="1:10" ht="48" customHeight="1" thickBot="1" thickTop="1">
      <c r="A43" s="729" t="s">
        <v>213</v>
      </c>
      <c r="B43" s="730"/>
      <c r="C43" s="730"/>
      <c r="D43" s="730"/>
      <c r="E43" s="730"/>
      <c r="F43" s="730"/>
      <c r="G43" s="730"/>
      <c r="H43" s="730"/>
      <c r="I43" s="730"/>
      <c r="J43" s="731"/>
    </row>
    <row r="44" spans="1:10" ht="21" customHeight="1" thickTop="1">
      <c r="A44" s="648" t="s">
        <v>241</v>
      </c>
      <c r="B44" s="648"/>
      <c r="C44" s="648"/>
      <c r="D44" s="648"/>
      <c r="E44" s="648"/>
      <c r="F44" s="648"/>
      <c r="G44" s="648"/>
      <c r="H44" s="648"/>
      <c r="I44" s="648"/>
      <c r="J44" s="648"/>
    </row>
    <row r="45" spans="1:10" ht="21" customHeight="1">
      <c r="A45" s="699" t="s">
        <v>250</v>
      </c>
      <c r="B45" s="699"/>
      <c r="C45" s="699"/>
      <c r="D45" s="699"/>
      <c r="E45" s="699"/>
      <c r="F45" s="663"/>
      <c r="G45" s="663"/>
      <c r="H45" s="663"/>
      <c r="I45" s="663"/>
      <c r="J45" s="663"/>
    </row>
    <row r="47" ht="18">
      <c r="A47" s="8" t="s">
        <v>215</v>
      </c>
    </row>
    <row r="49" spans="1:10" ht="18" customHeight="1">
      <c r="A49" s="687" t="s">
        <v>459</v>
      </c>
      <c r="B49" s="687"/>
      <c r="C49" s="687"/>
      <c r="D49" s="687"/>
      <c r="E49" s="687"/>
      <c r="F49" s="687"/>
      <c r="G49" s="687"/>
      <c r="H49" s="687"/>
      <c r="I49" s="687"/>
      <c r="J49" s="687"/>
    </row>
    <row r="50" spans="1:10" ht="20.25" customHeight="1">
      <c r="A50" s="687"/>
      <c r="B50" s="687"/>
      <c r="C50" s="687"/>
      <c r="D50" s="687"/>
      <c r="E50" s="687"/>
      <c r="F50" s="762"/>
      <c r="G50" s="762"/>
      <c r="H50" s="762"/>
      <c r="I50" s="762"/>
      <c r="J50" s="762"/>
    </row>
    <row r="51" spans="1:12" s="34" customFormat="1" ht="15.75">
      <c r="A51" s="95"/>
      <c r="B51" s="95"/>
      <c r="C51" s="95"/>
      <c r="D51" s="95"/>
      <c r="E51" s="95"/>
      <c r="F51" s="95"/>
      <c r="G51" s="95"/>
      <c r="H51" s="95"/>
      <c r="I51" s="95"/>
      <c r="J51" s="95"/>
      <c r="L51" s="408"/>
    </row>
    <row r="52" spans="1:12" s="96" customFormat="1" ht="15.75">
      <c r="A52" s="91"/>
      <c r="B52" s="91"/>
      <c r="C52" s="91"/>
      <c r="D52" s="91"/>
      <c r="E52" s="91"/>
      <c r="F52" s="91"/>
      <c r="G52" s="91"/>
      <c r="H52" s="91"/>
      <c r="I52" s="91"/>
      <c r="J52" s="91"/>
      <c r="L52" s="540"/>
    </row>
    <row r="53" spans="1:12" s="9" customFormat="1" ht="28.5" customHeight="1">
      <c r="A53" s="641" t="s">
        <v>122</v>
      </c>
      <c r="B53" s="641" t="s">
        <v>216</v>
      </c>
      <c r="C53" s="649" t="s">
        <v>217</v>
      </c>
      <c r="D53" s="650"/>
      <c r="E53" s="656" t="s">
        <v>245</v>
      </c>
      <c r="F53" s="641" t="s">
        <v>242</v>
      </c>
      <c r="G53" s="641" t="s">
        <v>199</v>
      </c>
      <c r="H53" s="670" t="s">
        <v>243</v>
      </c>
      <c r="I53" s="672" t="s">
        <v>244</v>
      </c>
      <c r="J53" s="712" t="s">
        <v>201</v>
      </c>
      <c r="L53" s="541"/>
    </row>
    <row r="54" spans="1:12" s="5" customFormat="1" ht="19.5" customHeight="1">
      <c r="A54" s="642"/>
      <c r="B54" s="642"/>
      <c r="C54" s="4" t="s">
        <v>220</v>
      </c>
      <c r="D54" s="4" t="s">
        <v>221</v>
      </c>
      <c r="E54" s="658"/>
      <c r="F54" s="642"/>
      <c r="G54" s="642"/>
      <c r="H54" s="671"/>
      <c r="I54" s="673"/>
      <c r="J54" s="713"/>
      <c r="L54" s="20"/>
    </row>
    <row r="55" spans="1:12" s="153" customFormat="1" ht="15" customHeight="1">
      <c r="A55" s="821" t="s">
        <v>321</v>
      </c>
      <c r="B55" s="144">
        <v>55</v>
      </c>
      <c r="C55" s="144">
        <v>734</v>
      </c>
      <c r="D55" s="144"/>
      <c r="E55" s="154">
        <v>1.35</v>
      </c>
      <c r="F55" s="155" t="s">
        <v>248</v>
      </c>
      <c r="G55" s="144">
        <v>3</v>
      </c>
      <c r="H55" s="146">
        <v>0.42</v>
      </c>
      <c r="I55" s="147">
        <v>0.45</v>
      </c>
      <c r="J55" s="146">
        <f>H55*75</f>
        <v>31.5</v>
      </c>
      <c r="L55" s="493"/>
    </row>
    <row r="56" spans="1:12" s="153" customFormat="1" ht="15" customHeight="1">
      <c r="A56" s="822"/>
      <c r="B56" s="144"/>
      <c r="C56" s="144">
        <v>735</v>
      </c>
      <c r="D56" s="144"/>
      <c r="E56" s="154">
        <v>1.95</v>
      </c>
      <c r="F56" s="155" t="s">
        <v>248</v>
      </c>
      <c r="G56" s="144">
        <v>3</v>
      </c>
      <c r="H56" s="146">
        <v>0.6</v>
      </c>
      <c r="I56" s="147">
        <v>0.65</v>
      </c>
      <c r="J56" s="146">
        <f>H56*75</f>
        <v>45</v>
      </c>
      <c r="L56" s="493"/>
    </row>
    <row r="57" spans="1:12" s="153" customFormat="1" ht="15" customHeight="1">
      <c r="A57" s="822"/>
      <c r="B57" s="144"/>
      <c r="C57" s="144">
        <v>123</v>
      </c>
      <c r="D57" s="143"/>
      <c r="E57" s="143">
        <v>10</v>
      </c>
      <c r="F57" s="144" t="s">
        <v>248</v>
      </c>
      <c r="G57" s="144">
        <v>3</v>
      </c>
      <c r="H57" s="146">
        <v>0.03098741394536919</v>
      </c>
      <c r="I57" s="147">
        <v>0.03356969844081662</v>
      </c>
      <c r="J57" s="146">
        <f>H57*75</f>
        <v>2.3240560459026893</v>
      </c>
      <c r="L57" s="493"/>
    </row>
    <row r="58" spans="1:12" s="153" customFormat="1" ht="15" customHeight="1">
      <c r="A58" s="822"/>
      <c r="B58" s="144"/>
      <c r="C58" s="144">
        <v>818</v>
      </c>
      <c r="D58" s="143"/>
      <c r="E58" s="145">
        <v>0.11</v>
      </c>
      <c r="F58" s="144" t="s">
        <v>248</v>
      </c>
      <c r="G58" s="144">
        <v>2</v>
      </c>
      <c r="H58" s="146">
        <v>0.05</v>
      </c>
      <c r="I58" s="147">
        <v>0.05</v>
      </c>
      <c r="J58" s="146">
        <f>H58*75</f>
        <v>3.75</v>
      </c>
      <c r="L58" s="493"/>
    </row>
    <row r="59" spans="1:12" s="153" customFormat="1" ht="15" customHeight="1">
      <c r="A59" s="823"/>
      <c r="B59" s="144"/>
      <c r="C59" s="144">
        <v>819</v>
      </c>
      <c r="D59" s="143"/>
      <c r="E59" s="145">
        <v>0.04</v>
      </c>
      <c r="F59" s="144" t="s">
        <v>248</v>
      </c>
      <c r="G59" s="144">
        <v>2</v>
      </c>
      <c r="H59" s="146">
        <v>0.02</v>
      </c>
      <c r="I59" s="147">
        <v>0.02</v>
      </c>
      <c r="J59" s="146">
        <f>H59*75</f>
        <v>1.5</v>
      </c>
      <c r="L59" s="493"/>
    </row>
    <row r="60" spans="1:12" s="5" customFormat="1" ht="15" customHeight="1">
      <c r="A60" s="656" t="s">
        <v>126</v>
      </c>
      <c r="B60" s="10">
        <v>63</v>
      </c>
      <c r="C60" s="10">
        <v>143</v>
      </c>
      <c r="D60" s="4"/>
      <c r="E60" s="11" t="s">
        <v>251</v>
      </c>
      <c r="F60" s="10" t="s">
        <v>252</v>
      </c>
      <c r="G60" s="10">
        <v>1</v>
      </c>
      <c r="H60" s="18">
        <v>2.670082168292645</v>
      </c>
      <c r="I60" s="78">
        <v>2.184612683148528</v>
      </c>
      <c r="J60" s="18">
        <v>0</v>
      </c>
      <c r="L60" s="20"/>
    </row>
    <row r="61" spans="1:12" s="5" customFormat="1" ht="15" customHeight="1">
      <c r="A61" s="657"/>
      <c r="B61" s="10"/>
      <c r="C61" s="10">
        <v>540</v>
      </c>
      <c r="D61" s="4"/>
      <c r="E61" s="11" t="s">
        <v>253</v>
      </c>
      <c r="F61" s="10" t="s">
        <v>254</v>
      </c>
      <c r="G61" s="10">
        <v>1</v>
      </c>
      <c r="H61" s="18">
        <v>10.241340308944517</v>
      </c>
      <c r="I61" s="78">
        <v>6.486182195664861</v>
      </c>
      <c r="J61" s="18">
        <v>0</v>
      </c>
      <c r="L61" s="20"/>
    </row>
    <row r="62" spans="1:12" s="5" customFormat="1" ht="15" customHeight="1">
      <c r="A62" s="657"/>
      <c r="B62" s="10"/>
      <c r="C62" s="10">
        <v>575</v>
      </c>
      <c r="D62" s="4"/>
      <c r="E62" s="11" t="s">
        <v>255</v>
      </c>
      <c r="F62" s="10" t="s">
        <v>248</v>
      </c>
      <c r="G62" s="10">
        <v>1</v>
      </c>
      <c r="H62" s="18">
        <v>1.8075991468132027</v>
      </c>
      <c r="I62" s="78">
        <v>1.5364592747912222</v>
      </c>
      <c r="J62" s="18">
        <v>0</v>
      </c>
      <c r="L62" s="20"/>
    </row>
    <row r="63" spans="1:12" s="5" customFormat="1" ht="15" customHeight="1">
      <c r="A63" s="657"/>
      <c r="B63" s="10"/>
      <c r="C63" s="10">
        <v>587</v>
      </c>
      <c r="D63" s="4"/>
      <c r="E63" s="11" t="s">
        <v>246</v>
      </c>
      <c r="F63" s="10" t="s">
        <v>254</v>
      </c>
      <c r="G63" s="10">
        <v>1</v>
      </c>
      <c r="H63" s="18">
        <v>5.577734510166454</v>
      </c>
      <c r="I63" s="78">
        <v>3.5325651897720878</v>
      </c>
      <c r="J63" s="18">
        <v>0</v>
      </c>
      <c r="L63" s="20"/>
    </row>
    <row r="64" spans="1:12" s="5" customFormat="1" ht="15" customHeight="1">
      <c r="A64" s="657"/>
      <c r="B64" s="10"/>
      <c r="C64" s="10">
        <v>1078</v>
      </c>
      <c r="D64" s="4"/>
      <c r="E64" s="375" t="s">
        <v>463</v>
      </c>
      <c r="F64" s="10" t="s">
        <v>254</v>
      </c>
      <c r="G64" s="10">
        <v>1</v>
      </c>
      <c r="H64" s="18">
        <v>0.48</v>
      </c>
      <c r="I64" s="78">
        <v>0.3</v>
      </c>
      <c r="J64" s="18">
        <v>0</v>
      </c>
      <c r="L64" s="20"/>
    </row>
    <row r="65" spans="1:12" s="5" customFormat="1" ht="15" customHeight="1">
      <c r="A65" s="657"/>
      <c r="B65" s="10"/>
      <c r="C65" s="10">
        <v>1080</v>
      </c>
      <c r="D65" s="4"/>
      <c r="E65" s="171">
        <v>0.25416666666666665</v>
      </c>
      <c r="F65" s="10" t="s">
        <v>254</v>
      </c>
      <c r="G65" s="10">
        <v>1</v>
      </c>
      <c r="H65" s="18">
        <v>4.69</v>
      </c>
      <c r="I65" s="78">
        <v>2.97</v>
      </c>
      <c r="J65" s="18">
        <v>0</v>
      </c>
      <c r="L65" s="20"/>
    </row>
    <row r="66" spans="1:12" s="5" customFormat="1" ht="15" customHeight="1">
      <c r="A66" s="657"/>
      <c r="B66" s="10"/>
      <c r="C66" s="10">
        <v>1085</v>
      </c>
      <c r="D66" s="4"/>
      <c r="E66" s="171">
        <v>0.027083333333333334</v>
      </c>
      <c r="F66" s="10" t="s">
        <v>465</v>
      </c>
      <c r="G66" s="10"/>
      <c r="H66" s="18"/>
      <c r="I66" s="78"/>
      <c r="J66" s="18"/>
      <c r="L66" s="20"/>
    </row>
    <row r="67" spans="1:12" s="5" customFormat="1" ht="15" customHeight="1">
      <c r="A67" s="657"/>
      <c r="B67" s="10"/>
      <c r="C67" s="10">
        <v>1091</v>
      </c>
      <c r="D67" s="4"/>
      <c r="E67" s="171">
        <v>0.9125</v>
      </c>
      <c r="F67" s="10" t="s">
        <v>280</v>
      </c>
      <c r="G67" s="10">
        <v>1</v>
      </c>
      <c r="H67" s="18">
        <v>12.24</v>
      </c>
      <c r="I67" s="78">
        <v>10.01</v>
      </c>
      <c r="J67" s="18">
        <v>0</v>
      </c>
      <c r="L67" s="20"/>
    </row>
    <row r="68" spans="1:12" s="5" customFormat="1" ht="15" customHeight="1">
      <c r="A68" s="657"/>
      <c r="B68" s="10"/>
      <c r="C68" s="10">
        <v>1092</v>
      </c>
      <c r="D68" s="4"/>
      <c r="E68" s="171">
        <v>0.5465277777777778</v>
      </c>
      <c r="F68" s="10" t="s">
        <v>464</v>
      </c>
      <c r="G68" s="10">
        <v>1</v>
      </c>
      <c r="H68" s="18">
        <v>7.43</v>
      </c>
      <c r="I68" s="78">
        <v>6.08</v>
      </c>
      <c r="J68" s="18">
        <v>0</v>
      </c>
      <c r="L68" s="20"/>
    </row>
    <row r="69" spans="1:12" s="5" customFormat="1" ht="15" customHeight="1">
      <c r="A69" s="657"/>
      <c r="B69" s="10"/>
      <c r="C69" s="373">
        <v>1093</v>
      </c>
      <c r="D69" s="4"/>
      <c r="E69" s="171">
        <v>0.0006944444444444445</v>
      </c>
      <c r="F69" s="10" t="s">
        <v>280</v>
      </c>
      <c r="G69" s="10">
        <v>1</v>
      </c>
      <c r="H69" s="18">
        <v>0.01</v>
      </c>
      <c r="I69" s="78">
        <v>0.01</v>
      </c>
      <c r="J69" s="18">
        <v>0</v>
      </c>
      <c r="L69" s="20"/>
    </row>
    <row r="70" spans="1:12" s="5" customFormat="1" ht="15" customHeight="1">
      <c r="A70" s="657"/>
      <c r="B70" s="10"/>
      <c r="C70" s="373">
        <v>1094</v>
      </c>
      <c r="D70" s="4"/>
      <c r="E70" s="375" t="s">
        <v>466</v>
      </c>
      <c r="F70" s="5" t="s">
        <v>280</v>
      </c>
      <c r="G70" s="10">
        <v>1</v>
      </c>
      <c r="H70" s="18">
        <v>9.44</v>
      </c>
      <c r="I70" s="78">
        <v>7.73</v>
      </c>
      <c r="J70" s="18">
        <v>0</v>
      </c>
      <c r="L70" s="20"/>
    </row>
    <row r="71" spans="1:12" s="5" customFormat="1" ht="15" customHeight="1">
      <c r="A71" s="657"/>
      <c r="B71" s="10"/>
      <c r="C71" s="373">
        <v>1095</v>
      </c>
      <c r="D71" s="4"/>
      <c r="E71" s="171">
        <v>0.11319444444444444</v>
      </c>
      <c r="F71" s="10" t="s">
        <v>280</v>
      </c>
      <c r="G71" s="10">
        <v>1</v>
      </c>
      <c r="H71" s="18">
        <v>1.38</v>
      </c>
      <c r="I71" s="78">
        <v>1.13</v>
      </c>
      <c r="J71" s="18">
        <v>0</v>
      </c>
      <c r="L71" s="20"/>
    </row>
    <row r="72" spans="1:12" s="5" customFormat="1" ht="15" customHeight="1">
      <c r="A72" s="657"/>
      <c r="B72" s="10"/>
      <c r="C72" s="373">
        <v>1096</v>
      </c>
      <c r="D72" s="4"/>
      <c r="E72" s="375" t="s">
        <v>467</v>
      </c>
      <c r="F72" s="10" t="s">
        <v>280</v>
      </c>
      <c r="G72" s="10">
        <v>1</v>
      </c>
      <c r="H72" s="18">
        <v>2.68</v>
      </c>
      <c r="I72" s="78">
        <v>2.19</v>
      </c>
      <c r="J72" s="18"/>
      <c r="L72" s="20"/>
    </row>
    <row r="73" spans="1:12" s="5" customFormat="1" ht="15" customHeight="1">
      <c r="A73" s="657"/>
      <c r="B73" s="10"/>
      <c r="C73" s="373">
        <v>1102</v>
      </c>
      <c r="D73" s="4"/>
      <c r="E73" s="375" t="s">
        <v>461</v>
      </c>
      <c r="F73" s="10" t="s">
        <v>254</v>
      </c>
      <c r="G73" s="10">
        <v>1</v>
      </c>
      <c r="H73" s="18">
        <v>5.14</v>
      </c>
      <c r="I73" s="78">
        <v>3.26</v>
      </c>
      <c r="J73" s="18"/>
      <c r="L73" s="20"/>
    </row>
    <row r="74" spans="1:12" s="5" customFormat="1" ht="15" customHeight="1">
      <c r="A74" s="657"/>
      <c r="B74" s="10"/>
      <c r="C74" s="373">
        <v>1103</v>
      </c>
      <c r="D74" s="4"/>
      <c r="E74" s="11" t="s">
        <v>462</v>
      </c>
      <c r="F74" s="10" t="s">
        <v>254</v>
      </c>
      <c r="G74" s="10">
        <v>1</v>
      </c>
      <c r="H74" s="18">
        <v>4.51</v>
      </c>
      <c r="I74" s="78">
        <v>2.86</v>
      </c>
      <c r="J74" s="18"/>
      <c r="L74" s="20"/>
    </row>
    <row r="75" spans="1:12" s="5" customFormat="1" ht="15" customHeight="1">
      <c r="A75" s="657"/>
      <c r="B75" s="10"/>
      <c r="C75" s="373">
        <v>1104</v>
      </c>
      <c r="D75" s="4"/>
      <c r="E75" s="171">
        <v>0.07916666666666666</v>
      </c>
      <c r="F75" s="10" t="s">
        <v>254</v>
      </c>
      <c r="G75" s="10">
        <v>1</v>
      </c>
      <c r="H75" s="18">
        <v>1.19</v>
      </c>
      <c r="I75" s="78">
        <v>0.76</v>
      </c>
      <c r="J75" s="18">
        <v>0</v>
      </c>
      <c r="L75" s="20"/>
    </row>
    <row r="76" spans="1:12" s="5" customFormat="1" ht="15" customHeight="1">
      <c r="A76" s="658"/>
      <c r="B76" s="10"/>
      <c r="C76" s="373">
        <v>1105</v>
      </c>
      <c r="D76" s="4"/>
      <c r="E76" s="375" t="s">
        <v>460</v>
      </c>
      <c r="F76" s="10" t="s">
        <v>254</v>
      </c>
      <c r="G76" s="10">
        <v>1</v>
      </c>
      <c r="H76" s="18">
        <v>4.35</v>
      </c>
      <c r="I76" s="78">
        <v>2.76</v>
      </c>
      <c r="J76" s="18">
        <v>0</v>
      </c>
      <c r="L76" s="20"/>
    </row>
    <row r="77" spans="1:12" s="5" customFormat="1" ht="15" customHeight="1">
      <c r="A77" s="818" t="s">
        <v>247</v>
      </c>
      <c r="B77" s="819"/>
      <c r="C77" s="819"/>
      <c r="D77" s="819"/>
      <c r="E77" s="820"/>
      <c r="F77" s="761"/>
      <c r="G77" s="761"/>
      <c r="H77" s="17">
        <f>SUM(H55:H76)</f>
        <v>74.95774354816218</v>
      </c>
      <c r="I77" s="87">
        <f>SUM(I55:I76)</f>
        <v>55.0033890418175</v>
      </c>
      <c r="J77" s="17"/>
      <c r="L77" s="20"/>
    </row>
    <row r="78" spans="1:12" s="46" customFormat="1" ht="15" customHeight="1">
      <c r="A78" s="722" t="s">
        <v>223</v>
      </c>
      <c r="B78" s="723"/>
      <c r="C78" s="723"/>
      <c r="D78" s="723"/>
      <c r="E78" s="723"/>
      <c r="F78" s="723"/>
      <c r="G78" s="723"/>
      <c r="H78" s="723"/>
      <c r="I78" s="724"/>
      <c r="J78" s="31">
        <f>SUM(J55:J77)</f>
        <v>84.0740560459027</v>
      </c>
      <c r="L78" s="407"/>
    </row>
    <row r="79" spans="1:10" ht="26.25">
      <c r="A79" s="691" t="s">
        <v>241</v>
      </c>
      <c r="B79" s="691"/>
      <c r="C79" s="691"/>
      <c r="D79" s="691"/>
      <c r="E79" s="691"/>
      <c r="F79" s="691"/>
      <c r="G79" s="691"/>
      <c r="H79" s="691"/>
      <c r="I79" s="691"/>
      <c r="J79" s="691"/>
    </row>
    <row r="80" spans="1:10" ht="24" customHeight="1">
      <c r="A80" s="780" t="s">
        <v>411</v>
      </c>
      <c r="B80" s="780"/>
      <c r="C80" s="780"/>
      <c r="D80" s="780"/>
      <c r="E80" s="780"/>
      <c r="F80" s="780"/>
      <c r="G80" s="780"/>
      <c r="H80" s="780"/>
      <c r="I80" s="780"/>
      <c r="J80" s="780"/>
    </row>
    <row r="82" ht="18">
      <c r="A82" s="8" t="s">
        <v>215</v>
      </c>
    </row>
    <row r="84" spans="1:7" ht="18">
      <c r="A84" s="372" t="s">
        <v>444</v>
      </c>
      <c r="B84" s="372"/>
      <c r="C84" s="372"/>
      <c r="D84" s="372"/>
      <c r="E84" s="372"/>
      <c r="F84" s="372"/>
      <c r="G84" s="372"/>
    </row>
    <row r="86" spans="1:12" s="9" customFormat="1" ht="28.5" customHeight="1">
      <c r="A86" s="641" t="s">
        <v>122</v>
      </c>
      <c r="B86" s="641" t="s">
        <v>216</v>
      </c>
      <c r="C86" s="649" t="s">
        <v>217</v>
      </c>
      <c r="D86" s="650"/>
      <c r="E86" s="656" t="s">
        <v>245</v>
      </c>
      <c r="F86" s="641" t="s">
        <v>242</v>
      </c>
      <c r="G86" s="641" t="s">
        <v>199</v>
      </c>
      <c r="H86" s="670" t="s">
        <v>243</v>
      </c>
      <c r="I86" s="672" t="s">
        <v>244</v>
      </c>
      <c r="J86" s="712" t="s">
        <v>201</v>
      </c>
      <c r="L86" s="541"/>
    </row>
    <row r="87" spans="1:12" s="5" customFormat="1" ht="19.5" customHeight="1">
      <c r="A87" s="642"/>
      <c r="B87" s="642"/>
      <c r="C87" s="4" t="s">
        <v>220</v>
      </c>
      <c r="D87" s="4" t="s">
        <v>221</v>
      </c>
      <c r="E87" s="658"/>
      <c r="F87" s="642"/>
      <c r="G87" s="642"/>
      <c r="H87" s="671"/>
      <c r="I87" s="673"/>
      <c r="J87" s="713"/>
      <c r="L87" s="20"/>
    </row>
    <row r="88" spans="1:12" s="5" customFormat="1" ht="19.5" customHeight="1">
      <c r="A88" s="656" t="s">
        <v>443</v>
      </c>
      <c r="B88" s="641">
        <v>62</v>
      </c>
      <c r="C88" s="4">
        <v>1366</v>
      </c>
      <c r="D88" s="4"/>
      <c r="E88" s="385" t="s">
        <v>468</v>
      </c>
      <c r="F88" s="167" t="s">
        <v>280</v>
      </c>
      <c r="G88" s="167">
        <v>2</v>
      </c>
      <c r="H88" s="632">
        <v>12.19</v>
      </c>
      <c r="I88" s="637">
        <v>11.51</v>
      </c>
      <c r="J88" s="379">
        <v>0</v>
      </c>
      <c r="L88" s="20"/>
    </row>
    <row r="89" spans="1:12" s="5" customFormat="1" ht="33.75" customHeight="1">
      <c r="A89" s="658"/>
      <c r="B89" s="642"/>
      <c r="C89" s="373">
        <v>1367</v>
      </c>
      <c r="D89" s="4"/>
      <c r="E89" s="11" t="s">
        <v>469</v>
      </c>
      <c r="F89" s="10" t="s">
        <v>280</v>
      </c>
      <c r="G89" s="10">
        <v>2</v>
      </c>
      <c r="H89" s="18">
        <v>0.97</v>
      </c>
      <c r="I89" s="78">
        <v>0.91</v>
      </c>
      <c r="J89" s="18">
        <v>0</v>
      </c>
      <c r="L89" s="20"/>
    </row>
    <row r="90" spans="1:12" s="5" customFormat="1" ht="15" customHeight="1">
      <c r="A90" s="656" t="s">
        <v>412</v>
      </c>
      <c r="B90" s="10">
        <v>63</v>
      </c>
      <c r="C90" s="10">
        <v>80</v>
      </c>
      <c r="D90" s="4"/>
      <c r="E90" s="11" t="s">
        <v>413</v>
      </c>
      <c r="F90" s="10" t="s">
        <v>248</v>
      </c>
      <c r="G90" s="10">
        <v>2</v>
      </c>
      <c r="H90" s="18">
        <v>28.053938758540905</v>
      </c>
      <c r="I90" s="78">
        <v>28.053938758540905</v>
      </c>
      <c r="J90" s="18">
        <v>0</v>
      </c>
      <c r="L90" s="20"/>
    </row>
    <row r="91" spans="1:12" s="5" customFormat="1" ht="15" customHeight="1">
      <c r="A91" s="657"/>
      <c r="B91" s="10"/>
      <c r="C91" s="10">
        <v>81</v>
      </c>
      <c r="D91" s="4"/>
      <c r="E91" s="11" t="s">
        <v>414</v>
      </c>
      <c r="F91" s="10" t="s">
        <v>248</v>
      </c>
      <c r="G91" s="10">
        <v>4</v>
      </c>
      <c r="H91" s="18">
        <v>4.4466939011604785</v>
      </c>
      <c r="I91" s="78">
        <v>7.411156501934131</v>
      </c>
      <c r="J91" s="18">
        <v>0</v>
      </c>
      <c r="L91" s="20"/>
    </row>
    <row r="92" spans="1:12" s="5" customFormat="1" ht="15" customHeight="1">
      <c r="A92" s="657"/>
      <c r="B92" s="10"/>
      <c r="C92" s="10">
        <v>985</v>
      </c>
      <c r="D92" s="4"/>
      <c r="E92" s="11" t="s">
        <v>415</v>
      </c>
      <c r="F92" s="10" t="s">
        <v>416</v>
      </c>
      <c r="G92" s="10">
        <v>2</v>
      </c>
      <c r="H92" s="18">
        <v>165.10094150092704</v>
      </c>
      <c r="I92" s="78">
        <v>103.1880884380794</v>
      </c>
      <c r="J92" s="18">
        <v>0</v>
      </c>
      <c r="L92" s="20"/>
    </row>
    <row r="93" spans="1:12" s="5" customFormat="1" ht="15" customHeight="1">
      <c r="A93" s="658"/>
      <c r="B93" s="10"/>
      <c r="C93" s="10">
        <v>986</v>
      </c>
      <c r="D93" s="4"/>
      <c r="E93" s="11" t="s">
        <v>417</v>
      </c>
      <c r="F93" s="10" t="s">
        <v>416</v>
      </c>
      <c r="G93" s="10">
        <v>2</v>
      </c>
      <c r="H93" s="18">
        <v>62.47062651386429</v>
      </c>
      <c r="I93" s="78">
        <v>39.04414157116518</v>
      </c>
      <c r="J93" s="18">
        <v>0</v>
      </c>
      <c r="L93" s="20"/>
    </row>
    <row r="94" spans="1:12" s="5" customFormat="1" ht="15" customHeight="1">
      <c r="A94" s="761" t="s">
        <v>247</v>
      </c>
      <c r="B94" s="761"/>
      <c r="C94" s="761"/>
      <c r="D94" s="761"/>
      <c r="E94" s="761"/>
      <c r="F94" s="761"/>
      <c r="G94" s="761"/>
      <c r="H94" s="17"/>
      <c r="I94" s="87"/>
      <c r="J94" s="17"/>
      <c r="L94" s="20"/>
    </row>
    <row r="95" spans="1:12" s="46" customFormat="1" ht="15" customHeight="1">
      <c r="A95" s="722" t="s">
        <v>223</v>
      </c>
      <c r="B95" s="723"/>
      <c r="C95" s="723"/>
      <c r="D95" s="723"/>
      <c r="E95" s="723"/>
      <c r="F95" s="723"/>
      <c r="G95" s="723"/>
      <c r="H95" s="723"/>
      <c r="I95" s="724"/>
      <c r="J95" s="31">
        <f>SUM(J89:J94)</f>
        <v>0</v>
      </c>
      <c r="L95" s="407"/>
    </row>
    <row r="96" spans="1:10" ht="45" customHeight="1">
      <c r="A96" s="648" t="s">
        <v>241</v>
      </c>
      <c r="B96" s="648"/>
      <c r="C96" s="648"/>
      <c r="D96" s="648"/>
      <c r="E96" s="648"/>
      <c r="F96" s="648"/>
      <c r="G96" s="648"/>
      <c r="H96" s="648"/>
      <c r="I96" s="648"/>
      <c r="J96" s="648"/>
    </row>
    <row r="97" spans="1:10" ht="21" customHeight="1">
      <c r="A97" s="699" t="s">
        <v>517</v>
      </c>
      <c r="B97" s="663"/>
      <c r="C97" s="663"/>
      <c r="D97" s="663"/>
      <c r="E97" s="663"/>
      <c r="F97" s="663"/>
      <c r="G97" s="663"/>
      <c r="H97" s="663"/>
      <c r="I97" s="663"/>
      <c r="J97" s="663"/>
    </row>
    <row r="99" ht="18">
      <c r="A99" s="8" t="s">
        <v>215</v>
      </c>
    </row>
    <row r="101" spans="1:10" ht="20.25" customHeight="1">
      <c r="A101" s="687" t="s">
        <v>418</v>
      </c>
      <c r="B101" s="687"/>
      <c r="C101" s="687"/>
      <c r="D101" s="687"/>
      <c r="E101" s="687"/>
      <c r="F101" s="687"/>
      <c r="G101" s="687"/>
      <c r="H101" s="687"/>
      <c r="I101" s="687"/>
      <c r="J101" s="687"/>
    </row>
    <row r="102" spans="1:10" ht="17.25" customHeight="1">
      <c r="A102" s="345"/>
      <c r="B102" s="345"/>
      <c r="C102" s="345"/>
      <c r="D102" s="345"/>
      <c r="E102" s="345"/>
      <c r="F102" s="345"/>
      <c r="G102" s="345"/>
      <c r="H102" s="345"/>
      <c r="I102" s="345"/>
      <c r="J102" s="345"/>
    </row>
    <row r="103" spans="1:12" s="9" customFormat="1" ht="28.5" customHeight="1">
      <c r="A103" s="641" t="s">
        <v>122</v>
      </c>
      <c r="B103" s="641" t="s">
        <v>216</v>
      </c>
      <c r="C103" s="649" t="s">
        <v>217</v>
      </c>
      <c r="D103" s="650"/>
      <c r="E103" s="656" t="s">
        <v>245</v>
      </c>
      <c r="F103" s="641" t="s">
        <v>242</v>
      </c>
      <c r="G103" s="641" t="s">
        <v>199</v>
      </c>
      <c r="H103" s="670" t="s">
        <v>243</v>
      </c>
      <c r="I103" s="672" t="s">
        <v>244</v>
      </c>
      <c r="J103" s="712" t="s">
        <v>201</v>
      </c>
      <c r="L103" s="541"/>
    </row>
    <row r="104" spans="1:12" s="5" customFormat="1" ht="19.5" customHeight="1">
      <c r="A104" s="642"/>
      <c r="B104" s="642"/>
      <c r="C104" s="4" t="s">
        <v>220</v>
      </c>
      <c r="D104" s="4" t="s">
        <v>221</v>
      </c>
      <c r="E104" s="658"/>
      <c r="F104" s="642"/>
      <c r="G104" s="642"/>
      <c r="H104" s="671"/>
      <c r="I104" s="673"/>
      <c r="J104" s="713"/>
      <c r="L104" s="20"/>
    </row>
    <row r="105" spans="1:12" s="5" customFormat="1" ht="15" customHeight="1">
      <c r="A105" s="656" t="s">
        <v>126</v>
      </c>
      <c r="B105" s="10">
        <v>62</v>
      </c>
      <c r="C105" s="11">
        <v>204</v>
      </c>
      <c r="D105" s="4"/>
      <c r="E105" s="11" t="s">
        <v>419</v>
      </c>
      <c r="F105" s="4" t="s">
        <v>248</v>
      </c>
      <c r="G105" s="10">
        <v>1</v>
      </c>
      <c r="H105" s="18">
        <v>3.2020327743548163</v>
      </c>
      <c r="I105" s="78">
        <v>2.721727858201594</v>
      </c>
      <c r="J105" s="18">
        <v>0</v>
      </c>
      <c r="L105" s="20"/>
    </row>
    <row r="106" spans="1:12" s="153" customFormat="1" ht="15" customHeight="1">
      <c r="A106" s="759"/>
      <c r="B106" s="144"/>
      <c r="C106" s="145">
        <v>716</v>
      </c>
      <c r="D106" s="143"/>
      <c r="E106" s="145" t="s">
        <v>420</v>
      </c>
      <c r="F106" s="144" t="s">
        <v>421</v>
      </c>
      <c r="G106" s="144"/>
      <c r="H106" s="146">
        <v>0</v>
      </c>
      <c r="I106" s="147">
        <v>0</v>
      </c>
      <c r="J106" s="146">
        <v>0</v>
      </c>
      <c r="L106" s="493"/>
    </row>
    <row r="107" spans="1:12" s="153" customFormat="1" ht="15">
      <c r="A107" s="759"/>
      <c r="B107" s="144"/>
      <c r="C107" s="145">
        <v>1270</v>
      </c>
      <c r="D107" s="143"/>
      <c r="E107" s="145" t="s">
        <v>422</v>
      </c>
      <c r="F107" s="144" t="s">
        <v>249</v>
      </c>
      <c r="G107" s="346">
        <v>2</v>
      </c>
      <c r="H107" s="146">
        <v>0.14</v>
      </c>
      <c r="I107" s="147">
        <v>0.13</v>
      </c>
      <c r="J107" s="146"/>
      <c r="L107" s="493"/>
    </row>
    <row r="108" spans="1:12" s="153" customFormat="1" ht="15">
      <c r="A108" s="760"/>
      <c r="B108" s="144"/>
      <c r="C108" s="145">
        <v>1272</v>
      </c>
      <c r="D108" s="143"/>
      <c r="E108" s="381">
        <v>0.19166666666666665</v>
      </c>
      <c r="F108" s="144" t="s">
        <v>421</v>
      </c>
      <c r="G108" s="346"/>
      <c r="H108" s="146"/>
      <c r="I108" s="147"/>
      <c r="J108" s="146"/>
      <c r="L108" s="493"/>
    </row>
    <row r="109" spans="1:12" s="5" customFormat="1" ht="15" customHeight="1">
      <c r="A109" s="766" t="s">
        <v>223</v>
      </c>
      <c r="B109" s="767"/>
      <c r="C109" s="767"/>
      <c r="D109" s="767"/>
      <c r="E109" s="767"/>
      <c r="F109" s="767"/>
      <c r="G109" s="767"/>
      <c r="H109" s="767"/>
      <c r="I109" s="768"/>
      <c r="J109" s="18">
        <f>SUM(J101:J108)</f>
        <v>0</v>
      </c>
      <c r="L109" s="20"/>
    </row>
    <row r="110" spans="1:10" ht="26.25">
      <c r="A110" s="691" t="s">
        <v>214</v>
      </c>
      <c r="B110" s="691"/>
      <c r="C110" s="691"/>
      <c r="D110" s="691"/>
      <c r="E110" s="691"/>
      <c r="F110" s="691"/>
      <c r="G110" s="691"/>
      <c r="H110" s="691"/>
      <c r="I110" s="691"/>
      <c r="J110" s="691"/>
    </row>
    <row r="111" spans="1:10" ht="36" customHeight="1">
      <c r="A111" s="699" t="s">
        <v>512</v>
      </c>
      <c r="B111" s="699"/>
      <c r="C111" s="699"/>
      <c r="D111" s="699"/>
      <c r="E111" s="699"/>
      <c r="F111" s="663"/>
      <c r="G111" s="663"/>
      <c r="H111" s="663"/>
      <c r="I111" s="663"/>
      <c r="J111" s="663"/>
    </row>
    <row r="113" ht="18">
      <c r="A113" s="8" t="s">
        <v>263</v>
      </c>
    </row>
    <row r="115" spans="1:6" ht="18">
      <c r="A115" s="663" t="s">
        <v>423</v>
      </c>
      <c r="B115" s="663"/>
      <c r="C115" s="663"/>
      <c r="D115" s="663"/>
      <c r="E115" s="663"/>
      <c r="F115" s="13"/>
    </row>
    <row r="117" spans="1:12" s="9" customFormat="1" ht="43.5" customHeight="1">
      <c r="A117" s="641" t="s">
        <v>122</v>
      </c>
      <c r="B117" s="641" t="s">
        <v>216</v>
      </c>
      <c r="C117" s="649" t="s">
        <v>217</v>
      </c>
      <c r="D117" s="650"/>
      <c r="E117" s="656" t="s">
        <v>218</v>
      </c>
      <c r="F117" s="697" t="s">
        <v>198</v>
      </c>
      <c r="G117" s="641" t="s">
        <v>199</v>
      </c>
      <c r="H117" s="667" t="s">
        <v>200</v>
      </c>
      <c r="I117" s="73" t="s">
        <v>219</v>
      </c>
      <c r="J117" s="712" t="s">
        <v>201</v>
      </c>
      <c r="L117" s="541"/>
    </row>
    <row r="118" spans="1:12" s="5" customFormat="1" ht="24.75" customHeight="1">
      <c r="A118" s="642"/>
      <c r="B118" s="642"/>
      <c r="C118" s="4" t="s">
        <v>220</v>
      </c>
      <c r="D118" s="4" t="s">
        <v>221</v>
      </c>
      <c r="E118" s="658"/>
      <c r="F118" s="698"/>
      <c r="G118" s="642"/>
      <c r="H118" s="668"/>
      <c r="I118" s="70" t="s">
        <v>222</v>
      </c>
      <c r="J118" s="713"/>
      <c r="L118" s="20"/>
    </row>
    <row r="119" spans="1:12" s="5" customFormat="1" ht="43.5" customHeight="1">
      <c r="A119" s="48" t="s">
        <v>592</v>
      </c>
      <c r="B119" s="27">
        <v>67</v>
      </c>
      <c r="C119" s="27">
        <v>170</v>
      </c>
      <c r="D119" s="27"/>
      <c r="E119" s="27">
        <v>1</v>
      </c>
      <c r="F119" s="27" t="s">
        <v>264</v>
      </c>
      <c r="G119" s="27">
        <v>2</v>
      </c>
      <c r="H119" s="601" t="s">
        <v>424</v>
      </c>
      <c r="I119" s="496">
        <v>7114.72</v>
      </c>
      <c r="J119" s="602">
        <f>I119*100</f>
        <v>711472</v>
      </c>
      <c r="L119" s="20"/>
    </row>
    <row r="120" spans="1:12" s="5" customFormat="1" ht="23.25" customHeight="1">
      <c r="A120" s="645" t="s">
        <v>504</v>
      </c>
      <c r="B120" s="646"/>
      <c r="C120" s="646"/>
      <c r="D120" s="646"/>
      <c r="E120" s="646"/>
      <c r="F120" s="646"/>
      <c r="G120" s="646"/>
      <c r="H120" s="646"/>
      <c r="I120" s="647"/>
      <c r="J120" s="356">
        <v>10810.65</v>
      </c>
      <c r="L120" s="20"/>
    </row>
    <row r="121" spans="1:12" s="1" customFormat="1" ht="24.75" customHeight="1">
      <c r="A121" s="722" t="s">
        <v>223</v>
      </c>
      <c r="B121" s="723"/>
      <c r="C121" s="723"/>
      <c r="D121" s="723"/>
      <c r="E121" s="723"/>
      <c r="F121" s="723"/>
      <c r="G121" s="723"/>
      <c r="H121" s="724"/>
      <c r="I121" s="348"/>
      <c r="J121" s="31">
        <f>SUM(J119:J120)</f>
        <v>722282.65</v>
      </c>
      <c r="L121" s="86"/>
    </row>
    <row r="122" spans="1:10" ht="39.75" customHeight="1">
      <c r="A122" s="711" t="s">
        <v>505</v>
      </c>
      <c r="B122" s="711"/>
      <c r="C122" s="711"/>
      <c r="D122" s="711"/>
      <c r="E122" s="711"/>
      <c r="F122" s="711"/>
      <c r="G122" s="711"/>
      <c r="H122" s="711"/>
      <c r="I122" s="711"/>
      <c r="J122" s="711"/>
    </row>
    <row r="123" spans="1:10" ht="27" customHeight="1">
      <c r="A123" s="648" t="s">
        <v>241</v>
      </c>
      <c r="B123" s="648"/>
      <c r="C123" s="648"/>
      <c r="D123" s="648"/>
      <c r="E123" s="648"/>
      <c r="F123" s="648"/>
      <c r="G123" s="648"/>
      <c r="H123" s="648"/>
      <c r="I123" s="648"/>
      <c r="J123" s="648"/>
    </row>
    <row r="124" spans="1:10" ht="36" customHeight="1">
      <c r="A124" s="699" t="s">
        <v>512</v>
      </c>
      <c r="B124" s="699"/>
      <c r="C124" s="699"/>
      <c r="D124" s="699"/>
      <c r="E124" s="699"/>
      <c r="F124" s="663"/>
      <c r="G124" s="663"/>
      <c r="H124" s="663"/>
      <c r="I124" s="663"/>
      <c r="J124" s="663"/>
    </row>
    <row r="126" ht="18">
      <c r="A126" s="8" t="s">
        <v>425</v>
      </c>
    </row>
    <row r="128" spans="1:6" ht="18">
      <c r="A128" s="663" t="s">
        <v>426</v>
      </c>
      <c r="B128" s="663"/>
      <c r="C128" s="663"/>
      <c r="D128" s="663"/>
      <c r="E128" s="663"/>
      <c r="F128" s="13"/>
    </row>
    <row r="129" spans="1:12" s="9" customFormat="1" ht="28.5" customHeight="1">
      <c r="A129" s="641" t="s">
        <v>122</v>
      </c>
      <c r="B129" s="641" t="s">
        <v>216</v>
      </c>
      <c r="C129" s="649" t="s">
        <v>217</v>
      </c>
      <c r="D129" s="650"/>
      <c r="E129" s="656" t="s">
        <v>245</v>
      </c>
      <c r="F129" s="641" t="s">
        <v>242</v>
      </c>
      <c r="G129" s="641" t="s">
        <v>199</v>
      </c>
      <c r="H129" s="670" t="s">
        <v>243</v>
      </c>
      <c r="I129" s="672" t="s">
        <v>244</v>
      </c>
      <c r="J129" s="712" t="s">
        <v>201</v>
      </c>
      <c r="L129" s="541"/>
    </row>
    <row r="130" spans="1:12" s="5" customFormat="1" ht="19.5" customHeight="1">
      <c r="A130" s="642"/>
      <c r="B130" s="642"/>
      <c r="C130" s="4" t="s">
        <v>220</v>
      </c>
      <c r="D130" s="4" t="s">
        <v>221</v>
      </c>
      <c r="E130" s="658"/>
      <c r="F130" s="642"/>
      <c r="G130" s="642"/>
      <c r="H130" s="671"/>
      <c r="I130" s="673"/>
      <c r="J130" s="713"/>
      <c r="L130" s="20"/>
    </row>
    <row r="131" spans="1:12" s="153" customFormat="1" ht="35.25" customHeight="1">
      <c r="A131" s="349" t="s">
        <v>592</v>
      </c>
      <c r="B131" s="596">
        <v>67</v>
      </c>
      <c r="C131" s="595">
        <v>171</v>
      </c>
      <c r="D131" s="595"/>
      <c r="E131" s="603">
        <v>9.9</v>
      </c>
      <c r="F131" s="597" t="s">
        <v>427</v>
      </c>
      <c r="G131" s="596" t="s">
        <v>202</v>
      </c>
      <c r="H131" s="598">
        <v>0.1</v>
      </c>
      <c r="I131" s="604">
        <v>0.05</v>
      </c>
      <c r="J131" s="598">
        <f>H131*75</f>
        <v>7.5</v>
      </c>
      <c r="L131" s="493"/>
    </row>
    <row r="132" spans="1:12" s="1" customFormat="1" ht="24.75" customHeight="1">
      <c r="A132" s="660" t="s">
        <v>223</v>
      </c>
      <c r="B132" s="660"/>
      <c r="C132" s="660"/>
      <c r="D132" s="660"/>
      <c r="E132" s="660"/>
      <c r="F132" s="660"/>
      <c r="G132" s="660"/>
      <c r="H132" s="660"/>
      <c r="I132" s="348"/>
      <c r="J132" s="31">
        <f>SUM(J127:J131)</f>
        <v>7.5</v>
      </c>
      <c r="L132" s="86"/>
    </row>
    <row r="133" spans="1:12" s="5" customFormat="1" ht="24.75" customHeight="1">
      <c r="A133" s="12"/>
      <c r="B133" s="12"/>
      <c r="C133" s="12"/>
      <c r="D133" s="12"/>
      <c r="E133" s="12"/>
      <c r="F133" s="351"/>
      <c r="G133" s="12"/>
      <c r="H133" s="352"/>
      <c r="I133" s="353"/>
      <c r="J133" s="14"/>
      <c r="L133" s="20"/>
    </row>
    <row r="134" spans="1:10" ht="24.75" customHeight="1">
      <c r="A134" s="691" t="s">
        <v>214</v>
      </c>
      <c r="B134" s="691"/>
      <c r="C134" s="691"/>
      <c r="D134" s="691"/>
      <c r="E134" s="691"/>
      <c r="F134" s="691"/>
      <c r="G134" s="691"/>
      <c r="H134" s="691"/>
      <c r="I134" s="691"/>
      <c r="J134" s="691"/>
    </row>
    <row r="135" spans="1:10" ht="36" customHeight="1">
      <c r="A135" s="699" t="s">
        <v>516</v>
      </c>
      <c r="B135" s="699"/>
      <c r="C135" s="699"/>
      <c r="D135" s="699"/>
      <c r="E135" s="699"/>
      <c r="F135" s="663"/>
      <c r="G135" s="663"/>
      <c r="H135" s="663"/>
      <c r="I135" s="663"/>
      <c r="J135" s="663"/>
    </row>
    <row r="137" ht="18">
      <c r="A137" s="8" t="s">
        <v>428</v>
      </c>
    </row>
    <row r="139" spans="1:10" ht="18">
      <c r="A139" s="663" t="s">
        <v>429</v>
      </c>
      <c r="B139" s="663"/>
      <c r="C139" s="663"/>
      <c r="D139" s="663"/>
      <c r="E139" s="663"/>
      <c r="F139" s="663"/>
      <c r="G139" s="663"/>
      <c r="H139" s="663"/>
      <c r="I139" s="663"/>
      <c r="J139" s="663"/>
    </row>
    <row r="141" spans="1:12" s="9" customFormat="1" ht="24" customHeight="1">
      <c r="A141" s="641" t="s">
        <v>122</v>
      </c>
      <c r="B141" s="641" t="s">
        <v>216</v>
      </c>
      <c r="C141" s="649" t="s">
        <v>217</v>
      </c>
      <c r="D141" s="650"/>
      <c r="E141" s="656" t="s">
        <v>218</v>
      </c>
      <c r="F141" s="697" t="s">
        <v>198</v>
      </c>
      <c r="G141" s="641" t="s">
        <v>199</v>
      </c>
      <c r="H141" s="667" t="s">
        <v>200</v>
      </c>
      <c r="I141" s="73" t="s">
        <v>219</v>
      </c>
      <c r="J141" s="712" t="s">
        <v>201</v>
      </c>
      <c r="L141" s="541"/>
    </row>
    <row r="142" spans="1:12" s="5" customFormat="1" ht="18.75" customHeight="1">
      <c r="A142" s="642"/>
      <c r="B142" s="642"/>
      <c r="C142" s="4" t="s">
        <v>220</v>
      </c>
      <c r="D142" s="4" t="s">
        <v>221</v>
      </c>
      <c r="E142" s="658"/>
      <c r="F142" s="698"/>
      <c r="G142" s="642"/>
      <c r="H142" s="668"/>
      <c r="I142" s="70" t="s">
        <v>222</v>
      </c>
      <c r="J142" s="713"/>
      <c r="L142" s="20"/>
    </row>
    <row r="143" spans="1:12" s="5" customFormat="1" ht="81.75" customHeight="1">
      <c r="A143" s="354" t="s">
        <v>593</v>
      </c>
      <c r="B143" s="273">
        <v>62</v>
      </c>
      <c r="C143" s="27">
        <v>35</v>
      </c>
      <c r="D143" s="279"/>
      <c r="E143" s="27">
        <v>2</v>
      </c>
      <c r="F143" s="27" t="s">
        <v>430</v>
      </c>
      <c r="G143" s="27">
        <v>1</v>
      </c>
      <c r="H143" s="370" t="s">
        <v>475</v>
      </c>
      <c r="I143" s="594">
        <v>683.0142490458459</v>
      </c>
      <c r="J143" s="594">
        <f>I143*100</f>
        <v>68301.4249045846</v>
      </c>
      <c r="L143" s="20"/>
    </row>
    <row r="144" spans="1:12" s="5" customFormat="1" ht="66.75" customHeight="1">
      <c r="A144" s="656" t="s">
        <v>431</v>
      </c>
      <c r="B144" s="641">
        <v>62</v>
      </c>
      <c r="C144" s="641">
        <v>1408</v>
      </c>
      <c r="D144" s="279">
        <v>9</v>
      </c>
      <c r="E144" s="27">
        <v>2</v>
      </c>
      <c r="F144" s="27" t="s">
        <v>586</v>
      </c>
      <c r="G144" s="27" t="s">
        <v>202</v>
      </c>
      <c r="H144" s="370"/>
      <c r="I144" s="594">
        <v>0</v>
      </c>
      <c r="J144" s="594">
        <v>0</v>
      </c>
      <c r="L144" s="20"/>
    </row>
    <row r="145" spans="1:12" s="5" customFormat="1" ht="66.75" customHeight="1">
      <c r="A145" s="658"/>
      <c r="B145" s="642"/>
      <c r="C145" s="642"/>
      <c r="D145" s="279">
        <v>10</v>
      </c>
      <c r="E145" s="27">
        <v>2</v>
      </c>
      <c r="F145" s="27" t="s">
        <v>264</v>
      </c>
      <c r="G145" s="27" t="s">
        <v>202</v>
      </c>
      <c r="H145" s="370" t="s">
        <v>587</v>
      </c>
      <c r="I145" s="594">
        <v>5112.92</v>
      </c>
      <c r="J145" s="594">
        <f>I145*100</f>
        <v>511292</v>
      </c>
      <c r="L145" s="20"/>
    </row>
    <row r="146" spans="1:12" s="153" customFormat="1" ht="39.75" customHeight="1">
      <c r="A146" s="495" t="s">
        <v>333</v>
      </c>
      <c r="B146" s="167">
        <v>62</v>
      </c>
      <c r="C146" s="596">
        <v>1408</v>
      </c>
      <c r="D146" s="595">
        <v>7</v>
      </c>
      <c r="E146" s="595">
        <v>2</v>
      </c>
      <c r="F146" s="596" t="s">
        <v>167</v>
      </c>
      <c r="G146" s="596"/>
      <c r="H146" s="597"/>
      <c r="I146" s="598">
        <v>166</v>
      </c>
      <c r="J146" s="355" t="s">
        <v>432</v>
      </c>
      <c r="K146" s="493"/>
      <c r="L146" s="493"/>
    </row>
    <row r="147" spans="1:12" s="153" customFormat="1" ht="16.5" customHeight="1">
      <c r="A147" s="610"/>
      <c r="B147" s="611"/>
      <c r="C147" s="612"/>
      <c r="D147" s="613"/>
      <c r="E147" s="613"/>
      <c r="F147" s="612"/>
      <c r="G147" s="612"/>
      <c r="H147" s="614"/>
      <c r="I147" s="615"/>
      <c r="J147" s="355"/>
      <c r="K147" s="493"/>
      <c r="L147" s="493"/>
    </row>
    <row r="148" spans="1:12" s="153" customFormat="1" ht="23.25" customHeight="1">
      <c r="A148" s="610"/>
      <c r="B148" s="611"/>
      <c r="C148" s="612"/>
      <c r="D148" s="613"/>
      <c r="E148" s="613"/>
      <c r="F148" s="612"/>
      <c r="G148" s="612"/>
      <c r="H148" s="862" t="s">
        <v>635</v>
      </c>
      <c r="I148" s="863"/>
      <c r="J148" s="616">
        <v>6845500</v>
      </c>
      <c r="K148" s="493"/>
      <c r="L148" s="493"/>
    </row>
    <row r="149" spans="1:12" s="5" customFormat="1" ht="23.25" customHeight="1">
      <c r="A149" s="645" t="s">
        <v>570</v>
      </c>
      <c r="B149" s="646"/>
      <c r="C149" s="646"/>
      <c r="D149" s="646"/>
      <c r="E149" s="646"/>
      <c r="F149" s="646"/>
      <c r="G149" s="646"/>
      <c r="H149" s="646"/>
      <c r="I149" s="647"/>
      <c r="J149" s="356">
        <v>3105305.74</v>
      </c>
      <c r="K149" s="20"/>
      <c r="L149" s="20"/>
    </row>
    <row r="150" spans="1:12" s="1" customFormat="1" ht="24.75" customHeight="1">
      <c r="A150" s="645" t="s">
        <v>636</v>
      </c>
      <c r="B150" s="646"/>
      <c r="C150" s="646"/>
      <c r="D150" s="646"/>
      <c r="E150" s="646"/>
      <c r="F150" s="646"/>
      <c r="G150" s="646"/>
      <c r="H150" s="646"/>
      <c r="I150" s="647"/>
      <c r="J150" s="31">
        <f>J143+J148+J149</f>
        <v>10019107.164904585</v>
      </c>
      <c r="K150" s="20"/>
      <c r="L150" s="86"/>
    </row>
    <row r="151" spans="1:12" s="1" customFormat="1" ht="33" customHeight="1">
      <c r="A151" s="848" t="s">
        <v>645</v>
      </c>
      <c r="B151" s="849"/>
      <c r="C151" s="849"/>
      <c r="D151" s="849"/>
      <c r="E151" s="849"/>
      <c r="F151" s="849"/>
      <c r="G151" s="849"/>
      <c r="H151" s="849"/>
      <c r="I151" s="849"/>
      <c r="J151" s="849"/>
      <c r="K151" s="20"/>
      <c r="L151" s="86"/>
    </row>
    <row r="152" spans="1:10" ht="26.25">
      <c r="A152" s="691" t="s">
        <v>214</v>
      </c>
      <c r="B152" s="691"/>
      <c r="C152" s="691"/>
      <c r="D152" s="691"/>
      <c r="E152" s="691"/>
      <c r="F152" s="691"/>
      <c r="G152" s="691"/>
      <c r="H152" s="691"/>
      <c r="I152" s="691"/>
      <c r="J152" s="691"/>
    </row>
    <row r="154" spans="1:10" ht="36" customHeight="1">
      <c r="A154" s="699" t="s">
        <v>542</v>
      </c>
      <c r="B154" s="699"/>
      <c r="C154" s="699"/>
      <c r="D154" s="699"/>
      <c r="E154" s="699"/>
      <c r="F154" s="663"/>
      <c r="G154" s="663"/>
      <c r="H154" s="663"/>
      <c r="I154" s="663"/>
      <c r="J154" s="663"/>
    </row>
    <row r="156" ht="18">
      <c r="A156" s="8" t="s">
        <v>433</v>
      </c>
    </row>
    <row r="158" spans="1:10" ht="18">
      <c r="A158" s="663" t="s">
        <v>594</v>
      </c>
      <c r="B158" s="663"/>
      <c r="C158" s="663"/>
      <c r="D158" s="663"/>
      <c r="E158" s="663"/>
      <c r="F158" s="663"/>
      <c r="G158" s="663"/>
      <c r="H158" s="663"/>
      <c r="I158" s="663"/>
      <c r="J158" s="663"/>
    </row>
    <row r="160" spans="1:12" s="9" customFormat="1" ht="43.5" customHeight="1">
      <c r="A160" s="641" t="s">
        <v>122</v>
      </c>
      <c r="B160" s="641" t="s">
        <v>216</v>
      </c>
      <c r="C160" s="649" t="s">
        <v>217</v>
      </c>
      <c r="D160" s="650"/>
      <c r="E160" s="656" t="s">
        <v>218</v>
      </c>
      <c r="F160" s="697" t="s">
        <v>198</v>
      </c>
      <c r="G160" s="641" t="s">
        <v>199</v>
      </c>
      <c r="H160" s="667" t="s">
        <v>200</v>
      </c>
      <c r="I160" s="73" t="s">
        <v>219</v>
      </c>
      <c r="J160" s="712" t="s">
        <v>201</v>
      </c>
      <c r="L160" s="541"/>
    </row>
    <row r="161" spans="1:12" s="5" customFormat="1" ht="24.75" customHeight="1">
      <c r="A161" s="642"/>
      <c r="B161" s="642"/>
      <c r="C161" s="4" t="s">
        <v>220</v>
      </c>
      <c r="D161" s="4" t="s">
        <v>221</v>
      </c>
      <c r="E161" s="658"/>
      <c r="F161" s="698"/>
      <c r="G161" s="642"/>
      <c r="H161" s="668"/>
      <c r="I161" s="70" t="s">
        <v>222</v>
      </c>
      <c r="J161" s="713"/>
      <c r="L161" s="20"/>
    </row>
    <row r="162" spans="1:12" s="5" customFormat="1" ht="36.75" customHeight="1">
      <c r="A162" s="726" t="s">
        <v>434</v>
      </c>
      <c r="B162" s="10">
        <v>61</v>
      </c>
      <c r="C162" s="10">
        <v>144</v>
      </c>
      <c r="D162" s="4">
        <v>1</v>
      </c>
      <c r="E162" s="10">
        <v>1</v>
      </c>
      <c r="F162" s="10" t="s">
        <v>266</v>
      </c>
      <c r="G162" s="10">
        <v>3</v>
      </c>
      <c r="H162" s="11" t="s">
        <v>435</v>
      </c>
      <c r="I162" s="78">
        <v>37598.08</v>
      </c>
      <c r="J162" s="18">
        <f>I162*100</f>
        <v>3759808</v>
      </c>
      <c r="L162" s="20"/>
    </row>
    <row r="163" spans="1:12" s="5" customFormat="1" ht="56.25" customHeight="1">
      <c r="A163" s="727"/>
      <c r="B163" s="10"/>
      <c r="C163" s="10">
        <v>144</v>
      </c>
      <c r="D163" s="4">
        <v>2</v>
      </c>
      <c r="E163" s="10">
        <v>1</v>
      </c>
      <c r="F163" s="10" t="s">
        <v>436</v>
      </c>
      <c r="G163" s="10">
        <v>5</v>
      </c>
      <c r="H163" s="11" t="s">
        <v>437</v>
      </c>
      <c r="I163" s="78">
        <v>99.98605566372458</v>
      </c>
      <c r="J163" s="18">
        <f>I163*100</f>
        <v>9998.605566372458</v>
      </c>
      <c r="L163" s="20"/>
    </row>
    <row r="164" spans="1:12" s="5" customFormat="1" ht="30.75" customHeight="1">
      <c r="A164" s="694" t="s">
        <v>338</v>
      </c>
      <c r="B164" s="695"/>
      <c r="C164" s="695"/>
      <c r="D164" s="695"/>
      <c r="E164" s="695"/>
      <c r="F164" s="695"/>
      <c r="G164" s="695"/>
      <c r="H164" s="695"/>
      <c r="I164" s="696"/>
      <c r="J164" s="558">
        <f>SUM(J162:J163)</f>
        <v>3769806.6055663726</v>
      </c>
      <c r="L164" s="20"/>
    </row>
    <row r="165" spans="1:12" s="5" customFormat="1" ht="30.75" customHeight="1">
      <c r="A165" s="347"/>
      <c r="B165" s="12"/>
      <c r="C165" s="12"/>
      <c r="D165" s="3"/>
      <c r="E165" s="12"/>
      <c r="F165" s="12"/>
      <c r="G165" s="12"/>
      <c r="H165" s="53"/>
      <c r="I165" s="135"/>
      <c r="J165" s="14"/>
      <c r="L165" s="20"/>
    </row>
    <row r="166" spans="1:12" s="5" customFormat="1" ht="23.25" customHeight="1">
      <c r="A166" s="645" t="s">
        <v>506</v>
      </c>
      <c r="B166" s="646"/>
      <c r="C166" s="646"/>
      <c r="D166" s="646"/>
      <c r="E166" s="646"/>
      <c r="F166" s="646"/>
      <c r="G166" s="646"/>
      <c r="H166" s="646"/>
      <c r="I166" s="647"/>
      <c r="J166" s="121">
        <v>1222614.88</v>
      </c>
      <c r="K166" s="356"/>
      <c r="L166" s="20"/>
    </row>
    <row r="167" spans="1:12" s="1" customFormat="1" ht="24.75" customHeight="1">
      <c r="A167" s="722" t="s">
        <v>223</v>
      </c>
      <c r="B167" s="723"/>
      <c r="C167" s="723"/>
      <c r="D167" s="723"/>
      <c r="E167" s="723"/>
      <c r="F167" s="723"/>
      <c r="G167" s="723"/>
      <c r="H167" s="723"/>
      <c r="I167" s="724"/>
      <c r="J167" s="31">
        <f>J164+J166</f>
        <v>4992421.485566372</v>
      </c>
      <c r="K167" s="20"/>
      <c r="L167" s="86"/>
    </row>
    <row r="168" spans="1:11" ht="46.5" customHeight="1">
      <c r="A168" s="725" t="s">
        <v>643</v>
      </c>
      <c r="B168" s="725"/>
      <c r="C168" s="725"/>
      <c r="D168" s="725"/>
      <c r="E168" s="725"/>
      <c r="F168" s="725"/>
      <c r="G168" s="725"/>
      <c r="H168" s="725"/>
      <c r="I168" s="725"/>
      <c r="J168" s="725"/>
      <c r="K168" s="16"/>
    </row>
    <row r="169" spans="1:10" ht="26.25">
      <c r="A169" s="691" t="s">
        <v>214</v>
      </c>
      <c r="B169" s="691"/>
      <c r="C169" s="691"/>
      <c r="D169" s="691"/>
      <c r="E169" s="691"/>
      <c r="F169" s="691"/>
      <c r="G169" s="691"/>
      <c r="H169" s="691"/>
      <c r="I169" s="691"/>
      <c r="J169" s="691"/>
    </row>
    <row r="172" spans="6:12" s="357" customFormat="1" ht="12.75">
      <c r="F172" s="358"/>
      <c r="H172" s="359"/>
      <c r="I172" s="360"/>
      <c r="J172" s="361"/>
      <c r="L172" s="361"/>
    </row>
    <row r="173" spans="1:10" ht="36" customHeight="1">
      <c r="A173" s="706" t="s">
        <v>516</v>
      </c>
      <c r="B173" s="706"/>
      <c r="C173" s="706"/>
      <c r="D173" s="706"/>
      <c r="E173" s="706"/>
      <c r="F173" s="707"/>
      <c r="G173" s="707"/>
      <c r="H173" s="707"/>
      <c r="I173" s="707"/>
      <c r="J173" s="707"/>
    </row>
    <row r="174" spans="1:10" ht="15">
      <c r="A174" s="5"/>
      <c r="B174" s="5"/>
      <c r="C174" s="5"/>
      <c r="D174" s="5"/>
      <c r="E174" s="5"/>
      <c r="F174" s="5"/>
      <c r="G174" s="5"/>
      <c r="H174" s="52"/>
      <c r="I174" s="69"/>
      <c r="J174" s="20"/>
    </row>
    <row r="175" spans="1:10" ht="15.75">
      <c r="A175" s="46" t="s">
        <v>438</v>
      </c>
      <c r="B175" s="5"/>
      <c r="C175" s="5"/>
      <c r="D175" s="5"/>
      <c r="E175" s="5"/>
      <c r="F175" s="5"/>
      <c r="G175" s="5"/>
      <c r="H175" s="52"/>
      <c r="I175" s="69"/>
      <c r="J175" s="20"/>
    </row>
    <row r="176" spans="1:10" ht="15">
      <c r="A176" s="5"/>
      <c r="B176" s="5"/>
      <c r="C176" s="5"/>
      <c r="D176" s="5"/>
      <c r="E176" s="5"/>
      <c r="F176" s="5"/>
      <c r="G176" s="5"/>
      <c r="H176" s="52"/>
      <c r="I176" s="69"/>
      <c r="J176" s="20"/>
    </row>
    <row r="177" spans="1:10" ht="15.75">
      <c r="A177" s="707" t="s">
        <v>439</v>
      </c>
      <c r="B177" s="707"/>
      <c r="C177" s="707"/>
      <c r="D177" s="707"/>
      <c r="E177" s="707"/>
      <c r="F177" s="707"/>
      <c r="G177" s="707"/>
      <c r="H177" s="707"/>
      <c r="I177" s="707"/>
      <c r="J177" s="707"/>
    </row>
    <row r="178" spans="1:10" ht="15">
      <c r="A178" s="5"/>
      <c r="B178" s="5"/>
      <c r="C178" s="5"/>
      <c r="D178" s="5"/>
      <c r="E178" s="5"/>
      <c r="F178" s="5"/>
      <c r="G178" s="5"/>
      <c r="H178" s="52"/>
      <c r="I178" s="69"/>
      <c r="J178" s="20"/>
    </row>
    <row r="179" spans="1:12" s="9" customFormat="1" ht="43.5" customHeight="1">
      <c r="A179" s="641" t="s">
        <v>122</v>
      </c>
      <c r="B179" s="641" t="s">
        <v>216</v>
      </c>
      <c r="C179" s="649" t="s">
        <v>217</v>
      </c>
      <c r="D179" s="650"/>
      <c r="E179" s="656" t="s">
        <v>218</v>
      </c>
      <c r="F179" s="641" t="s">
        <v>198</v>
      </c>
      <c r="G179" s="641" t="s">
        <v>199</v>
      </c>
      <c r="H179" s="667" t="s">
        <v>200</v>
      </c>
      <c r="I179" s="73" t="s">
        <v>219</v>
      </c>
      <c r="J179" s="712" t="s">
        <v>201</v>
      </c>
      <c r="L179" s="541"/>
    </row>
    <row r="180" spans="1:12" s="5" customFormat="1" ht="24.75" customHeight="1">
      <c r="A180" s="642"/>
      <c r="B180" s="642"/>
      <c r="C180" s="4" t="s">
        <v>220</v>
      </c>
      <c r="D180" s="4" t="s">
        <v>221</v>
      </c>
      <c r="E180" s="658"/>
      <c r="F180" s="642"/>
      <c r="G180" s="642"/>
      <c r="H180" s="668"/>
      <c r="I180" s="70" t="s">
        <v>222</v>
      </c>
      <c r="J180" s="713"/>
      <c r="L180" s="20"/>
    </row>
    <row r="181" spans="1:12" s="5" customFormat="1" ht="54.75" customHeight="1">
      <c r="A181" s="656" t="s">
        <v>126</v>
      </c>
      <c r="B181" s="641">
        <v>62</v>
      </c>
      <c r="C181" s="641">
        <v>1408</v>
      </c>
      <c r="D181" s="27">
        <v>2</v>
      </c>
      <c r="E181" s="27">
        <v>2</v>
      </c>
      <c r="F181" s="27" t="s">
        <v>264</v>
      </c>
      <c r="G181" s="27" t="s">
        <v>202</v>
      </c>
      <c r="H181" s="27" t="s">
        <v>544</v>
      </c>
      <c r="I181" s="142">
        <v>194850.32</v>
      </c>
      <c r="J181" s="362">
        <f>I181*100</f>
        <v>19485032</v>
      </c>
      <c r="L181" s="20"/>
    </row>
    <row r="182" spans="1:12" s="5" customFormat="1" ht="54.75" customHeight="1">
      <c r="A182" s="657"/>
      <c r="B182" s="664"/>
      <c r="C182" s="664"/>
      <c r="D182" s="27">
        <v>5</v>
      </c>
      <c r="E182" s="27">
        <v>2</v>
      </c>
      <c r="F182" s="27" t="s">
        <v>272</v>
      </c>
      <c r="G182" s="27">
        <v>5</v>
      </c>
      <c r="H182" s="27" t="s">
        <v>546</v>
      </c>
      <c r="I182" s="142">
        <v>5383.34</v>
      </c>
      <c r="J182" s="362">
        <f>I182*34</f>
        <v>183033.56</v>
      </c>
      <c r="L182" s="20"/>
    </row>
    <row r="183" spans="1:12" s="5" customFormat="1" ht="54.75" customHeight="1">
      <c r="A183" s="657"/>
      <c r="B183" s="642"/>
      <c r="C183" s="642"/>
      <c r="D183" s="27">
        <v>6</v>
      </c>
      <c r="E183" s="27">
        <v>2</v>
      </c>
      <c r="F183" s="27" t="s">
        <v>27</v>
      </c>
      <c r="G183" s="27">
        <v>2</v>
      </c>
      <c r="H183" s="27" t="s">
        <v>545</v>
      </c>
      <c r="I183" s="142">
        <v>54331.29</v>
      </c>
      <c r="J183" s="362">
        <f>I183*50</f>
        <v>2716564.5</v>
      </c>
      <c r="L183" s="20"/>
    </row>
    <row r="184" spans="1:12" s="153" customFormat="1" ht="27" customHeight="1">
      <c r="A184" s="719" t="s">
        <v>338</v>
      </c>
      <c r="B184" s="720"/>
      <c r="C184" s="720"/>
      <c r="D184" s="720"/>
      <c r="E184" s="720"/>
      <c r="F184" s="720"/>
      <c r="G184" s="720"/>
      <c r="H184" s="720"/>
      <c r="I184" s="721"/>
      <c r="J184" s="559">
        <f>SUM(J181:J183)</f>
        <v>22384630.06</v>
      </c>
      <c r="L184" s="493"/>
    </row>
    <row r="185" spans="1:12" s="153" customFormat="1" ht="31.5" customHeight="1">
      <c r="A185" s="363"/>
      <c r="B185" s="364"/>
      <c r="C185" s="365"/>
      <c r="D185" s="366"/>
      <c r="E185" s="365"/>
      <c r="F185" s="364"/>
      <c r="G185" s="367"/>
      <c r="H185" s="368"/>
      <c r="I185" s="369"/>
      <c r="J185" s="146"/>
      <c r="K185" s="493"/>
      <c r="L185" s="493"/>
    </row>
    <row r="186" spans="1:12" s="5" customFormat="1" ht="39.75" customHeight="1">
      <c r="A186" s="645" t="s">
        <v>440</v>
      </c>
      <c r="B186" s="646"/>
      <c r="C186" s="646"/>
      <c r="D186" s="646"/>
      <c r="E186" s="646"/>
      <c r="F186" s="646"/>
      <c r="G186" s="646"/>
      <c r="H186" s="646"/>
      <c r="I186" s="647"/>
      <c r="J186" s="356">
        <v>17246413.73</v>
      </c>
      <c r="K186" s="20"/>
      <c r="L186" s="20"/>
    </row>
    <row r="187" spans="1:12" s="1" customFormat="1" ht="24.75" customHeight="1">
      <c r="A187" s="722" t="s">
        <v>223</v>
      </c>
      <c r="B187" s="723"/>
      <c r="C187" s="723"/>
      <c r="D187" s="723"/>
      <c r="E187" s="723"/>
      <c r="F187" s="723"/>
      <c r="G187" s="723"/>
      <c r="H187" s="723"/>
      <c r="I187" s="724"/>
      <c r="J187" s="31">
        <f>J184+J186</f>
        <v>39631043.79</v>
      </c>
      <c r="K187" s="86"/>
      <c r="L187" s="86"/>
    </row>
    <row r="188" spans="1:10" ht="24.75" customHeight="1">
      <c r="A188" s="12"/>
      <c r="B188" s="12"/>
      <c r="C188" s="12"/>
      <c r="D188" s="12"/>
      <c r="E188" s="12"/>
      <c r="F188" s="12"/>
      <c r="G188" s="12"/>
      <c r="H188" s="12"/>
      <c r="I188" s="74"/>
      <c r="J188" s="14"/>
    </row>
    <row r="189" spans="1:11" ht="38.25" customHeight="1">
      <c r="A189" s="717" t="s">
        <v>653</v>
      </c>
      <c r="B189" s="717"/>
      <c r="C189" s="717"/>
      <c r="D189" s="717"/>
      <c r="E189" s="717"/>
      <c r="F189" s="717"/>
      <c r="G189" s="717"/>
      <c r="H189" s="717"/>
      <c r="I189" s="717"/>
      <c r="J189" s="717"/>
      <c r="K189" s="16"/>
    </row>
    <row r="190" spans="1:11" ht="26.25">
      <c r="A190" s="691" t="s">
        <v>214</v>
      </c>
      <c r="B190" s="691"/>
      <c r="C190" s="691"/>
      <c r="D190" s="691"/>
      <c r="E190" s="691"/>
      <c r="F190" s="691"/>
      <c r="G190" s="691"/>
      <c r="H190" s="691"/>
      <c r="I190" s="691"/>
      <c r="J190" s="691"/>
      <c r="K190" s="16"/>
    </row>
    <row r="191" ht="12.75">
      <c r="K191" s="16"/>
    </row>
    <row r="193" spans="6:12" s="357" customFormat="1" ht="12.75">
      <c r="F193" s="358"/>
      <c r="H193" s="359"/>
      <c r="I193" s="360"/>
      <c r="J193" s="361"/>
      <c r="L193" s="361"/>
    </row>
    <row r="194" spans="1:10" ht="36" customHeight="1">
      <c r="A194" s="699" t="s">
        <v>516</v>
      </c>
      <c r="B194" s="699"/>
      <c r="C194" s="699"/>
      <c r="D194" s="699"/>
      <c r="E194" s="699"/>
      <c r="F194" s="663"/>
      <c r="G194" s="663"/>
      <c r="H194" s="663"/>
      <c r="I194" s="663"/>
      <c r="J194" s="663"/>
    </row>
    <row r="196" ht="18">
      <c r="A196" s="8" t="s">
        <v>438</v>
      </c>
    </row>
    <row r="198" spans="1:10" ht="18">
      <c r="A198" s="663" t="s">
        <v>441</v>
      </c>
      <c r="B198" s="663"/>
      <c r="C198" s="663"/>
      <c r="D198" s="663"/>
      <c r="E198" s="663"/>
      <c r="F198" s="663"/>
      <c r="G198" s="663"/>
      <c r="H198" s="663"/>
      <c r="I198" s="663"/>
      <c r="J198" s="663"/>
    </row>
    <row r="200" spans="1:12" s="9" customFormat="1" ht="43.5" customHeight="1">
      <c r="A200" s="641" t="s">
        <v>122</v>
      </c>
      <c r="B200" s="641" t="s">
        <v>216</v>
      </c>
      <c r="C200" s="649" t="s">
        <v>217</v>
      </c>
      <c r="D200" s="650"/>
      <c r="E200" s="656" t="s">
        <v>218</v>
      </c>
      <c r="F200" s="697" t="s">
        <v>198</v>
      </c>
      <c r="G200" s="641" t="s">
        <v>199</v>
      </c>
      <c r="H200" s="670" t="s">
        <v>442</v>
      </c>
      <c r="I200" s="73" t="s">
        <v>219</v>
      </c>
      <c r="J200" s="712" t="s">
        <v>201</v>
      </c>
      <c r="L200" s="541"/>
    </row>
    <row r="201" spans="1:12" s="5" customFormat="1" ht="24.75" customHeight="1">
      <c r="A201" s="642"/>
      <c r="B201" s="642"/>
      <c r="C201" s="4" t="s">
        <v>220</v>
      </c>
      <c r="D201" s="4" t="s">
        <v>221</v>
      </c>
      <c r="E201" s="658"/>
      <c r="F201" s="698"/>
      <c r="G201" s="642"/>
      <c r="H201" s="671"/>
      <c r="I201" s="70" t="s">
        <v>222</v>
      </c>
      <c r="J201" s="713"/>
      <c r="L201" s="20"/>
    </row>
    <row r="202" spans="1:12" s="5" customFormat="1" ht="90" customHeight="1">
      <c r="A202" s="32" t="s">
        <v>126</v>
      </c>
      <c r="B202" s="27">
        <v>62</v>
      </c>
      <c r="C202" s="32">
        <v>1408</v>
      </c>
      <c r="D202" s="279">
        <v>3</v>
      </c>
      <c r="E202" s="27">
        <v>2</v>
      </c>
      <c r="F202" s="27" t="s">
        <v>266</v>
      </c>
      <c r="G202" s="29"/>
      <c r="H202" s="370" t="s">
        <v>543</v>
      </c>
      <c r="I202" s="496">
        <v>87052.9</v>
      </c>
      <c r="J202" s="356">
        <f>I202*100</f>
        <v>8705290</v>
      </c>
      <c r="L202" s="20"/>
    </row>
    <row r="203" spans="1:12" s="5" customFormat="1" ht="39.75" customHeight="1">
      <c r="A203" s="645" t="s">
        <v>440</v>
      </c>
      <c r="B203" s="646"/>
      <c r="C203" s="646"/>
      <c r="D203" s="646"/>
      <c r="E203" s="646"/>
      <c r="F203" s="646"/>
      <c r="G203" s="646"/>
      <c r="H203" s="646"/>
      <c r="I203" s="647"/>
      <c r="J203" s="356">
        <v>1108122.59</v>
      </c>
      <c r="K203" s="20"/>
      <c r="L203" s="20"/>
    </row>
    <row r="204" spans="1:12" s="1" customFormat="1" ht="24.75" customHeight="1">
      <c r="A204" s="660" t="s">
        <v>223</v>
      </c>
      <c r="B204" s="660"/>
      <c r="C204" s="660"/>
      <c r="D204" s="660"/>
      <c r="E204" s="660"/>
      <c r="F204" s="660"/>
      <c r="G204" s="660"/>
      <c r="H204" s="660"/>
      <c r="I204" s="348"/>
      <c r="J204" s="356">
        <f>SUM(J202:J203)</f>
        <v>9813412.59</v>
      </c>
      <c r="K204" s="86"/>
      <c r="L204" s="86"/>
    </row>
    <row r="205" spans="1:10" ht="24.75" customHeight="1">
      <c r="A205" s="12"/>
      <c r="B205" s="12"/>
      <c r="C205" s="12"/>
      <c r="D205" s="12"/>
      <c r="E205" s="12"/>
      <c r="F205" s="12"/>
      <c r="G205" s="12"/>
      <c r="H205" s="12"/>
      <c r="I205" s="74"/>
      <c r="J205" s="371"/>
    </row>
    <row r="206" spans="1:10" ht="44.25" customHeight="1">
      <c r="A206" s="711" t="s">
        <v>648</v>
      </c>
      <c r="B206" s="711"/>
      <c r="C206" s="711"/>
      <c r="D206" s="711"/>
      <c r="E206" s="711"/>
      <c r="F206" s="711"/>
      <c r="G206" s="711"/>
      <c r="H206" s="711"/>
      <c r="I206" s="711"/>
      <c r="J206" s="711"/>
    </row>
    <row r="207" spans="1:10" ht="31.5" customHeight="1">
      <c r="A207" s="691" t="s">
        <v>214</v>
      </c>
      <c r="B207" s="691"/>
      <c r="C207" s="691"/>
      <c r="D207" s="691"/>
      <c r="E207" s="691"/>
      <c r="F207" s="691"/>
      <c r="G207" s="691"/>
      <c r="H207" s="691"/>
      <c r="I207" s="691"/>
      <c r="J207" s="691"/>
    </row>
    <row r="208" spans="1:10" ht="17.25" customHeight="1">
      <c r="A208" s="699" t="s">
        <v>273</v>
      </c>
      <c r="B208" s="699"/>
      <c r="C208" s="699"/>
      <c r="D208" s="699"/>
      <c r="E208" s="699"/>
      <c r="F208" s="663"/>
      <c r="G208" s="663"/>
      <c r="H208" s="663"/>
      <c r="I208" s="663"/>
      <c r="J208" s="663"/>
    </row>
    <row r="209" spans="1:8" ht="18">
      <c r="A209" s="8" t="s">
        <v>263</v>
      </c>
      <c r="H209" s="97"/>
    </row>
    <row r="210" spans="1:12" s="9" customFormat="1" ht="21.75" customHeight="1">
      <c r="A210" s="641" t="s">
        <v>122</v>
      </c>
      <c r="B210" s="641" t="s">
        <v>216</v>
      </c>
      <c r="C210" s="649" t="s">
        <v>217</v>
      </c>
      <c r="D210" s="650"/>
      <c r="E210" s="656" t="s">
        <v>218</v>
      </c>
      <c r="F210" s="697" t="s">
        <v>198</v>
      </c>
      <c r="G210" s="641" t="s">
        <v>199</v>
      </c>
      <c r="H210" s="667" t="s">
        <v>200</v>
      </c>
      <c r="I210" s="73" t="s">
        <v>219</v>
      </c>
      <c r="J210" s="712" t="s">
        <v>201</v>
      </c>
      <c r="L210" s="541"/>
    </row>
    <row r="211" spans="1:12" s="5" customFormat="1" ht="13.5" customHeight="1">
      <c r="A211" s="642"/>
      <c r="B211" s="642"/>
      <c r="C211" s="4" t="s">
        <v>220</v>
      </c>
      <c r="D211" s="4" t="s">
        <v>221</v>
      </c>
      <c r="E211" s="658"/>
      <c r="F211" s="698"/>
      <c r="G211" s="642"/>
      <c r="H211" s="668"/>
      <c r="I211" s="70" t="s">
        <v>222</v>
      </c>
      <c r="J211" s="713"/>
      <c r="L211" s="20"/>
    </row>
    <row r="212" spans="1:12" s="5" customFormat="1" ht="18" customHeight="1">
      <c r="A212" s="764" t="s">
        <v>67</v>
      </c>
      <c r="B212" s="10">
        <v>63</v>
      </c>
      <c r="C212" s="10">
        <v>78</v>
      </c>
      <c r="D212" s="4"/>
      <c r="E212" s="10">
        <v>1</v>
      </c>
      <c r="F212" s="10" t="s">
        <v>268</v>
      </c>
      <c r="G212" s="10">
        <v>1</v>
      </c>
      <c r="H212" s="11" t="s">
        <v>269</v>
      </c>
      <c r="I212" s="78">
        <v>1924.3184060074266</v>
      </c>
      <c r="J212" s="18">
        <f>I212*100</f>
        <v>192431.84060074267</v>
      </c>
      <c r="L212" s="20"/>
    </row>
    <row r="213" spans="1:12" s="5" customFormat="1" ht="19.5" customHeight="1">
      <c r="A213" s="765"/>
      <c r="B213" s="10"/>
      <c r="C213" s="10">
        <v>79</v>
      </c>
      <c r="D213" s="4"/>
      <c r="E213" s="10">
        <v>1</v>
      </c>
      <c r="F213" s="10" t="s">
        <v>265</v>
      </c>
      <c r="G213" s="10">
        <v>4</v>
      </c>
      <c r="H213" s="11" t="s">
        <v>21</v>
      </c>
      <c r="I213" s="78">
        <v>113.88</v>
      </c>
      <c r="J213" s="18">
        <f>I213*100</f>
        <v>11388</v>
      </c>
      <c r="L213" s="20"/>
    </row>
    <row r="214" spans="1:10" ht="22.5" customHeight="1">
      <c r="A214" s="718" t="s">
        <v>338</v>
      </c>
      <c r="B214" s="718"/>
      <c r="C214" s="718"/>
      <c r="D214" s="718"/>
      <c r="E214" s="718"/>
      <c r="F214" s="718"/>
      <c r="G214" s="718"/>
      <c r="H214" s="718"/>
      <c r="I214" s="718"/>
      <c r="J214" s="31">
        <f>SUM(J212:J213)</f>
        <v>203819.84060074267</v>
      </c>
    </row>
    <row r="215" spans="1:12" s="1" customFormat="1" ht="24.75" customHeight="1">
      <c r="A215" s="700" t="s">
        <v>185</v>
      </c>
      <c r="B215" s="701"/>
      <c r="C215" s="701"/>
      <c r="D215" s="701"/>
      <c r="E215" s="701"/>
      <c r="F215" s="701"/>
      <c r="G215" s="701"/>
      <c r="H215" s="701"/>
      <c r="I215" s="702"/>
      <c r="J215" s="31">
        <v>463420.19</v>
      </c>
      <c r="L215" s="86"/>
    </row>
    <row r="216" spans="1:11" ht="24.75" customHeight="1">
      <c r="A216" s="660" t="s">
        <v>223</v>
      </c>
      <c r="B216" s="660"/>
      <c r="C216" s="660"/>
      <c r="D216" s="660"/>
      <c r="E216" s="660"/>
      <c r="F216" s="660"/>
      <c r="G216" s="660"/>
      <c r="H216" s="660"/>
      <c r="I216" s="660"/>
      <c r="J216" s="31">
        <f>SUM(J214:J215)</f>
        <v>667240.0306007427</v>
      </c>
      <c r="K216" s="16"/>
    </row>
    <row r="217" spans="1:10" ht="36.75" customHeight="1">
      <c r="A217" s="757" t="s">
        <v>618</v>
      </c>
      <c r="B217" s="758"/>
      <c r="C217" s="758"/>
      <c r="D217" s="758"/>
      <c r="E217" s="758"/>
      <c r="F217" s="758"/>
      <c r="G217" s="758"/>
      <c r="H217" s="758"/>
      <c r="I217" s="758"/>
      <c r="J217" s="758"/>
    </row>
    <row r="218" spans="1:10" ht="26.25">
      <c r="A218" s="691" t="s">
        <v>214</v>
      </c>
      <c r="B218" s="691"/>
      <c r="C218" s="691"/>
      <c r="D218" s="691"/>
      <c r="E218" s="691"/>
      <c r="F218" s="691"/>
      <c r="G218" s="691"/>
      <c r="H218" s="691"/>
      <c r="I218" s="691"/>
      <c r="J218" s="691"/>
    </row>
    <row r="219" spans="1:10" ht="9.75" customHeight="1">
      <c r="A219" s="12"/>
      <c r="B219" s="12"/>
      <c r="C219" s="12"/>
      <c r="D219" s="12"/>
      <c r="E219" s="12"/>
      <c r="F219" s="12"/>
      <c r="G219" s="12"/>
      <c r="H219" s="12"/>
      <c r="I219" s="74"/>
      <c r="J219" s="130"/>
    </row>
    <row r="220" spans="1:10" ht="48" customHeight="1">
      <c r="A220" s="756" t="s">
        <v>563</v>
      </c>
      <c r="B220" s="756"/>
      <c r="C220" s="756"/>
      <c r="D220" s="756"/>
      <c r="E220" s="756"/>
      <c r="F220" s="756"/>
      <c r="G220" s="756"/>
      <c r="H220" s="756"/>
      <c r="I220" s="756"/>
      <c r="J220" s="756"/>
    </row>
    <row r="221" spans="1:10" ht="9.75" customHeight="1">
      <c r="A221" s="131"/>
      <c r="B221" s="131"/>
      <c r="C221" s="131"/>
      <c r="D221" s="131"/>
      <c r="E221" s="131"/>
      <c r="F221" s="131"/>
      <c r="G221" s="131"/>
      <c r="H221" s="131"/>
      <c r="I221" s="131"/>
      <c r="J221" s="131"/>
    </row>
    <row r="222" ht="18">
      <c r="A222" s="8" t="s">
        <v>274</v>
      </c>
    </row>
    <row r="223" spans="1:10" ht="9.75" customHeight="1">
      <c r="A223" s="12"/>
      <c r="B223" s="12"/>
      <c r="C223" s="12"/>
      <c r="D223" s="12"/>
      <c r="E223" s="12"/>
      <c r="F223" s="12"/>
      <c r="G223" s="12"/>
      <c r="H223" s="12"/>
      <c r="I223" s="74"/>
      <c r="J223" s="130"/>
    </row>
    <row r="224" spans="1:12" s="9" customFormat="1" ht="22.5" customHeight="1">
      <c r="A224" s="641" t="s">
        <v>122</v>
      </c>
      <c r="B224" s="641" t="s">
        <v>216</v>
      </c>
      <c r="C224" s="649" t="s">
        <v>217</v>
      </c>
      <c r="D224" s="650"/>
      <c r="E224" s="656" t="s">
        <v>218</v>
      </c>
      <c r="F224" s="697" t="s">
        <v>198</v>
      </c>
      <c r="G224" s="641" t="s">
        <v>199</v>
      </c>
      <c r="H224" s="667" t="s">
        <v>200</v>
      </c>
      <c r="I224" s="73" t="s">
        <v>219</v>
      </c>
      <c r="J224" s="712" t="s">
        <v>201</v>
      </c>
      <c r="L224" s="541"/>
    </row>
    <row r="225" spans="1:12" s="5" customFormat="1" ht="18.75" customHeight="1">
      <c r="A225" s="642"/>
      <c r="B225" s="642"/>
      <c r="C225" s="4" t="s">
        <v>220</v>
      </c>
      <c r="D225" s="4" t="s">
        <v>221</v>
      </c>
      <c r="E225" s="658"/>
      <c r="F225" s="698"/>
      <c r="G225" s="642"/>
      <c r="H225" s="668"/>
      <c r="I225" s="70" t="s">
        <v>222</v>
      </c>
      <c r="J225" s="713"/>
      <c r="L225" s="20"/>
    </row>
    <row r="226" spans="1:12" s="128" customFormat="1" ht="30.75" customHeight="1">
      <c r="A226" s="169"/>
      <c r="B226" s="169">
        <v>63</v>
      </c>
      <c r="C226" s="380">
        <v>1085</v>
      </c>
      <c r="D226" s="127"/>
      <c r="E226" s="127"/>
      <c r="F226" s="513" t="s">
        <v>558</v>
      </c>
      <c r="G226" s="127"/>
      <c r="H226" s="127" t="s">
        <v>557</v>
      </c>
      <c r="I226" s="216"/>
      <c r="J226" s="129"/>
      <c r="L226" s="542"/>
    </row>
    <row r="227" spans="1:12" s="128" customFormat="1" ht="23.25" customHeight="1">
      <c r="A227" s="490"/>
      <c r="B227" s="169">
        <v>63</v>
      </c>
      <c r="C227" s="380">
        <v>1085</v>
      </c>
      <c r="D227" s="127">
        <v>2</v>
      </c>
      <c r="E227" s="127">
        <v>2</v>
      </c>
      <c r="F227" s="32" t="s">
        <v>272</v>
      </c>
      <c r="G227" s="127">
        <v>3</v>
      </c>
      <c r="H227" s="127" t="s">
        <v>559</v>
      </c>
      <c r="I227" s="216">
        <v>219.8</v>
      </c>
      <c r="J227" s="129">
        <f>I227*34</f>
        <v>7473.200000000001</v>
      </c>
      <c r="L227" s="542"/>
    </row>
    <row r="228" spans="1:12" s="128" customFormat="1" ht="23.25" customHeight="1">
      <c r="A228" s="657" t="s">
        <v>127</v>
      </c>
      <c r="B228" s="656">
        <v>62</v>
      </c>
      <c r="C228" s="653">
        <v>1359</v>
      </c>
      <c r="D228" s="127">
        <v>1</v>
      </c>
      <c r="E228" s="127"/>
      <c r="F228" s="32"/>
      <c r="G228" s="127"/>
      <c r="H228" s="127"/>
      <c r="I228" s="216"/>
      <c r="J228" s="129"/>
      <c r="L228" s="542"/>
    </row>
    <row r="229" spans="1:12" s="128" customFormat="1" ht="23.25" customHeight="1">
      <c r="A229" s="657"/>
      <c r="B229" s="657"/>
      <c r="C229" s="654"/>
      <c r="D229" s="127">
        <v>2</v>
      </c>
      <c r="E229" s="127">
        <v>2</v>
      </c>
      <c r="F229" s="32" t="s">
        <v>272</v>
      </c>
      <c r="G229" s="127">
        <v>3</v>
      </c>
      <c r="H229" s="127" t="s">
        <v>553</v>
      </c>
      <c r="I229" s="216">
        <v>471.01</v>
      </c>
      <c r="J229" s="129">
        <f aca="true" t="shared" si="0" ref="J229:J234">I229*34</f>
        <v>16014.34</v>
      </c>
      <c r="L229" s="542"/>
    </row>
    <row r="230" spans="1:12" s="128" customFormat="1" ht="23.25" customHeight="1">
      <c r="A230" s="657"/>
      <c r="B230" s="657"/>
      <c r="C230" s="654"/>
      <c r="D230" s="127">
        <v>3</v>
      </c>
      <c r="E230" s="127">
        <v>2</v>
      </c>
      <c r="F230" s="32" t="s">
        <v>272</v>
      </c>
      <c r="G230" s="127">
        <v>3</v>
      </c>
      <c r="H230" s="127" t="s">
        <v>554</v>
      </c>
      <c r="I230" s="216">
        <v>502.41</v>
      </c>
      <c r="J230" s="129">
        <f t="shared" si="0"/>
        <v>17081.940000000002</v>
      </c>
      <c r="L230" s="542"/>
    </row>
    <row r="231" spans="1:12" s="128" customFormat="1" ht="23.25" customHeight="1">
      <c r="A231" s="657"/>
      <c r="B231" s="657"/>
      <c r="C231" s="654"/>
      <c r="D231" s="127">
        <v>4</v>
      </c>
      <c r="E231" s="127">
        <v>2</v>
      </c>
      <c r="F231" s="32" t="s">
        <v>272</v>
      </c>
      <c r="G231" s="127">
        <v>3</v>
      </c>
      <c r="H231" s="127" t="s">
        <v>555</v>
      </c>
      <c r="I231" s="216">
        <v>596.61</v>
      </c>
      <c r="J231" s="129">
        <f t="shared" si="0"/>
        <v>20284.74</v>
      </c>
      <c r="L231" s="542"/>
    </row>
    <row r="232" spans="1:12" s="128" customFormat="1" ht="23.25" customHeight="1">
      <c r="A232" s="657"/>
      <c r="B232" s="657"/>
      <c r="C232" s="654"/>
      <c r="D232" s="127">
        <v>5</v>
      </c>
      <c r="E232" s="127">
        <v>2</v>
      </c>
      <c r="F232" s="32" t="s">
        <v>272</v>
      </c>
      <c r="G232" s="127">
        <v>3</v>
      </c>
      <c r="H232" s="127" t="s">
        <v>556</v>
      </c>
      <c r="I232" s="216">
        <v>596.61</v>
      </c>
      <c r="J232" s="129">
        <f t="shared" si="0"/>
        <v>20284.74</v>
      </c>
      <c r="L232" s="542"/>
    </row>
    <row r="233" spans="1:12" s="128" customFormat="1" ht="23.25" customHeight="1">
      <c r="A233" s="657"/>
      <c r="B233" s="657"/>
      <c r="C233" s="654"/>
      <c r="D233" s="127">
        <v>6</v>
      </c>
      <c r="E233" s="127">
        <v>2</v>
      </c>
      <c r="F233" s="32" t="s">
        <v>272</v>
      </c>
      <c r="G233" s="127">
        <v>3</v>
      </c>
      <c r="H233" s="127" t="s">
        <v>555</v>
      </c>
      <c r="I233" s="216">
        <v>596.61</v>
      </c>
      <c r="J233" s="129">
        <f t="shared" si="0"/>
        <v>20284.74</v>
      </c>
      <c r="L233" s="542"/>
    </row>
    <row r="234" spans="1:12" s="128" customFormat="1" ht="23.25" customHeight="1">
      <c r="A234" s="657"/>
      <c r="B234" s="657"/>
      <c r="C234" s="654"/>
      <c r="D234" s="127">
        <v>7</v>
      </c>
      <c r="E234" s="127">
        <v>2</v>
      </c>
      <c r="F234" s="32" t="s">
        <v>272</v>
      </c>
      <c r="G234" s="127">
        <v>3</v>
      </c>
      <c r="H234" s="127" t="s">
        <v>557</v>
      </c>
      <c r="I234" s="216">
        <v>596.61</v>
      </c>
      <c r="J234" s="129">
        <f t="shared" si="0"/>
        <v>20284.74</v>
      </c>
      <c r="L234" s="542"/>
    </row>
    <row r="235" spans="1:12" s="128" customFormat="1" ht="27.75" customHeight="1">
      <c r="A235" s="658"/>
      <c r="B235" s="658"/>
      <c r="C235" s="655"/>
      <c r="D235" s="127">
        <v>8</v>
      </c>
      <c r="E235" s="127"/>
      <c r="F235" s="32" t="s">
        <v>421</v>
      </c>
      <c r="G235" s="127"/>
      <c r="H235" s="127" t="s">
        <v>447</v>
      </c>
      <c r="I235" s="216"/>
      <c r="J235" s="129"/>
      <c r="L235" s="542"/>
    </row>
    <row r="236" spans="1:12" s="128" customFormat="1" ht="27.75" customHeight="1">
      <c r="A236" s="659" t="s">
        <v>560</v>
      </c>
      <c r="B236" s="659"/>
      <c r="C236" s="659"/>
      <c r="D236" s="659"/>
      <c r="E236" s="659"/>
      <c r="F236" s="659"/>
      <c r="G236" s="659"/>
      <c r="H236" s="659"/>
      <c r="I236" s="659"/>
      <c r="J236" s="514">
        <f>SUM(J227:J235)</f>
        <v>121708.44000000002</v>
      </c>
      <c r="L236" s="542"/>
    </row>
    <row r="237" spans="1:12" s="128" customFormat="1" ht="23.25" customHeight="1">
      <c r="A237" s="714"/>
      <c r="B237" s="715"/>
      <c r="C237" s="715"/>
      <c r="D237" s="715"/>
      <c r="E237" s="715"/>
      <c r="F237" s="715"/>
      <c r="G237" s="715"/>
      <c r="H237" s="715"/>
      <c r="I237" s="715"/>
      <c r="J237" s="716"/>
      <c r="L237" s="542"/>
    </row>
    <row r="238" spans="1:10" ht="26.25">
      <c r="A238" s="691" t="s">
        <v>214</v>
      </c>
      <c r="B238" s="691"/>
      <c r="C238" s="691"/>
      <c r="D238" s="691"/>
      <c r="E238" s="691"/>
      <c r="F238" s="691"/>
      <c r="G238" s="691"/>
      <c r="H238" s="691"/>
      <c r="I238" s="691"/>
      <c r="J238" s="691"/>
    </row>
    <row r="239" spans="1:10" ht="16.5" customHeight="1">
      <c r="A239" s="706" t="s">
        <v>6</v>
      </c>
      <c r="B239" s="706"/>
      <c r="C239" s="706"/>
      <c r="D239" s="706"/>
      <c r="E239" s="706"/>
      <c r="F239" s="707"/>
      <c r="G239" s="707"/>
      <c r="H239" s="707"/>
      <c r="I239" s="707"/>
      <c r="J239" s="707"/>
    </row>
    <row r="240" spans="1:10" ht="9" customHeight="1">
      <c r="A240" s="5"/>
      <c r="B240" s="5"/>
      <c r="C240" s="5"/>
      <c r="D240" s="5"/>
      <c r="E240" s="5"/>
      <c r="F240" s="5"/>
      <c r="G240" s="5"/>
      <c r="H240" s="52"/>
      <c r="I240" s="69"/>
      <c r="J240" s="20"/>
    </row>
    <row r="241" spans="1:10" ht="15.75">
      <c r="A241" s="707" t="s">
        <v>595</v>
      </c>
      <c r="B241" s="707"/>
      <c r="C241" s="707"/>
      <c r="D241" s="707"/>
      <c r="E241" s="707"/>
      <c r="F241" s="707"/>
      <c r="G241" s="707"/>
      <c r="H241" s="707"/>
      <c r="I241" s="69"/>
      <c r="J241" s="20"/>
    </row>
    <row r="242" spans="1:10" ht="7.5" customHeight="1">
      <c r="A242" s="5"/>
      <c r="B242" s="5"/>
      <c r="C242" s="5"/>
      <c r="D242" s="5"/>
      <c r="E242" s="5"/>
      <c r="F242" s="5"/>
      <c r="G242" s="5"/>
      <c r="H242" s="52"/>
      <c r="I242" s="69"/>
      <c r="J242" s="20"/>
    </row>
    <row r="243" spans="1:10" ht="15.75">
      <c r="A243" s="707" t="s">
        <v>526</v>
      </c>
      <c r="B243" s="707"/>
      <c r="C243" s="707"/>
      <c r="D243" s="707"/>
      <c r="E243" s="707"/>
      <c r="F243" s="707"/>
      <c r="G243" s="707"/>
      <c r="H243" s="707"/>
      <c r="I243" s="707"/>
      <c r="J243" s="707"/>
    </row>
    <row r="244" spans="1:10" ht="9" customHeight="1">
      <c r="A244" s="5"/>
      <c r="B244" s="5"/>
      <c r="C244" s="5"/>
      <c r="D244" s="5"/>
      <c r="E244" s="5"/>
      <c r="F244" s="5"/>
      <c r="G244" s="5"/>
      <c r="H244" s="52"/>
      <c r="I244" s="69"/>
      <c r="J244" s="20"/>
    </row>
    <row r="245" spans="1:12" s="9" customFormat="1" ht="19.5" customHeight="1">
      <c r="A245" s="641" t="s">
        <v>122</v>
      </c>
      <c r="B245" s="641" t="s">
        <v>216</v>
      </c>
      <c r="C245" s="649" t="s">
        <v>217</v>
      </c>
      <c r="D245" s="650"/>
      <c r="E245" s="656" t="s">
        <v>218</v>
      </c>
      <c r="F245" s="641" t="s">
        <v>198</v>
      </c>
      <c r="G245" s="641" t="s">
        <v>199</v>
      </c>
      <c r="H245" s="667" t="s">
        <v>200</v>
      </c>
      <c r="I245" s="73" t="s">
        <v>219</v>
      </c>
      <c r="J245" s="712" t="s">
        <v>201</v>
      </c>
      <c r="L245" s="541"/>
    </row>
    <row r="246" spans="1:12" s="5" customFormat="1" ht="17.25" customHeight="1">
      <c r="A246" s="642"/>
      <c r="B246" s="642"/>
      <c r="C246" s="4" t="s">
        <v>220</v>
      </c>
      <c r="D246" s="4" t="s">
        <v>221</v>
      </c>
      <c r="E246" s="658"/>
      <c r="F246" s="642"/>
      <c r="G246" s="642"/>
      <c r="H246" s="668"/>
      <c r="I246" s="70" t="s">
        <v>222</v>
      </c>
      <c r="J246" s="713"/>
      <c r="L246" s="20"/>
    </row>
    <row r="247" spans="1:12" s="5" customFormat="1" ht="28.5" customHeight="1">
      <c r="A247" s="167" t="s">
        <v>476</v>
      </c>
      <c r="B247" s="641">
        <v>26</v>
      </c>
      <c r="C247" s="641">
        <v>477</v>
      </c>
      <c r="D247" s="10">
        <v>2</v>
      </c>
      <c r="E247" s="382">
        <v>2</v>
      </c>
      <c r="F247" s="167" t="s">
        <v>275</v>
      </c>
      <c r="G247" s="167"/>
      <c r="H247" s="386" t="s">
        <v>477</v>
      </c>
      <c r="I247" s="78">
        <v>288.65</v>
      </c>
      <c r="J247" s="379"/>
      <c r="L247" s="20"/>
    </row>
    <row r="248" spans="1:12" s="5" customFormat="1" ht="37.5" customHeight="1">
      <c r="A248" s="250" t="s">
        <v>18</v>
      </c>
      <c r="B248" s="664"/>
      <c r="C248" s="664"/>
      <c r="D248" s="10">
        <v>4</v>
      </c>
      <c r="E248" s="10">
        <v>2</v>
      </c>
      <c r="F248" s="10" t="s">
        <v>275</v>
      </c>
      <c r="G248" s="10" t="s">
        <v>202</v>
      </c>
      <c r="H248" s="11" t="s">
        <v>89</v>
      </c>
      <c r="I248" s="78">
        <v>10156.12</v>
      </c>
      <c r="J248" s="18"/>
      <c r="L248" s="20"/>
    </row>
    <row r="249" spans="1:12" s="5" customFormat="1" ht="36.75" customHeight="1">
      <c r="A249" s="250" t="s">
        <v>19</v>
      </c>
      <c r="B249" s="664"/>
      <c r="C249" s="664"/>
      <c r="D249" s="10">
        <v>6</v>
      </c>
      <c r="E249" s="10">
        <v>2</v>
      </c>
      <c r="F249" s="10" t="s">
        <v>275</v>
      </c>
      <c r="G249" s="10" t="s">
        <v>202</v>
      </c>
      <c r="H249" s="11">
        <v>1750</v>
      </c>
      <c r="I249" s="78">
        <v>2078.74</v>
      </c>
      <c r="J249" s="18"/>
      <c r="L249" s="20"/>
    </row>
    <row r="250" spans="1:12" s="5" customFormat="1" ht="41.25" customHeight="1">
      <c r="A250" s="250" t="s">
        <v>19</v>
      </c>
      <c r="B250" s="642"/>
      <c r="C250" s="642"/>
      <c r="D250" s="10">
        <v>7</v>
      </c>
      <c r="E250" s="10"/>
      <c r="F250" s="10">
        <v>0</v>
      </c>
      <c r="G250" s="10"/>
      <c r="H250" s="11"/>
      <c r="I250" s="78"/>
      <c r="J250" s="17" t="s">
        <v>20</v>
      </c>
      <c r="L250" s="20"/>
    </row>
    <row r="251" spans="1:12" s="5" customFormat="1" ht="18.75" customHeight="1">
      <c r="A251" s="753" t="s">
        <v>338</v>
      </c>
      <c r="B251" s="754"/>
      <c r="C251" s="754"/>
      <c r="D251" s="754"/>
      <c r="E251" s="754"/>
      <c r="F251" s="754"/>
      <c r="G251" s="754"/>
      <c r="H251" s="754"/>
      <c r="I251" s="755"/>
      <c r="J251" s="557">
        <v>1044477</v>
      </c>
      <c r="L251" s="20"/>
    </row>
    <row r="252" spans="1:12" s="1" customFormat="1" ht="18.75" customHeight="1" thickBot="1">
      <c r="A252" s="752" t="s">
        <v>507</v>
      </c>
      <c r="B252" s="752"/>
      <c r="C252" s="752"/>
      <c r="D252" s="752"/>
      <c r="E252" s="752"/>
      <c r="F252" s="752"/>
      <c r="G252" s="752"/>
      <c r="H252" s="752"/>
      <c r="I252" s="752"/>
      <c r="J252" s="31">
        <v>2250569.4</v>
      </c>
      <c r="K252" s="86"/>
      <c r="L252" s="86"/>
    </row>
    <row r="253" spans="1:12" s="1" customFormat="1" ht="18.75" customHeight="1" thickBot="1">
      <c r="A253" s="708" t="s">
        <v>276</v>
      </c>
      <c r="B253" s="709"/>
      <c r="C253" s="709"/>
      <c r="D253" s="709"/>
      <c r="E253" s="709"/>
      <c r="F253" s="709"/>
      <c r="G253" s="709"/>
      <c r="H253" s="709"/>
      <c r="I253" s="710"/>
      <c r="J253" s="556">
        <f>SUM(J251:J252)</f>
        <v>3295046.4</v>
      </c>
      <c r="K253" s="86"/>
      <c r="L253" s="86"/>
    </row>
    <row r="254" spans="1:11" ht="36.75" customHeight="1">
      <c r="A254" s="757" t="s">
        <v>625</v>
      </c>
      <c r="B254" s="758"/>
      <c r="C254" s="758"/>
      <c r="D254" s="758"/>
      <c r="E254" s="758"/>
      <c r="F254" s="758"/>
      <c r="G254" s="758"/>
      <c r="H254" s="758"/>
      <c r="I254" s="758"/>
      <c r="J254" s="758"/>
      <c r="K254" s="16"/>
    </row>
    <row r="255" spans="1:12" s="5" customFormat="1" ht="12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9"/>
      <c r="K255" s="20"/>
      <c r="L255" s="20"/>
    </row>
    <row r="256" spans="1:12" s="416" customFormat="1" ht="18.75" customHeight="1">
      <c r="A256" s="750" t="s">
        <v>241</v>
      </c>
      <c r="B256" s="750"/>
      <c r="C256" s="750"/>
      <c r="D256" s="750"/>
      <c r="E256" s="750"/>
      <c r="F256" s="750"/>
      <c r="G256" s="750"/>
      <c r="H256" s="750"/>
      <c r="I256" s="750"/>
      <c r="J256" s="750"/>
      <c r="L256" s="543"/>
    </row>
    <row r="257" spans="1:12" s="5" customFormat="1" ht="18" customHeight="1">
      <c r="A257" s="706" t="s">
        <v>528</v>
      </c>
      <c r="B257" s="706"/>
      <c r="C257" s="706"/>
      <c r="D257" s="706"/>
      <c r="E257" s="706"/>
      <c r="F257" s="707"/>
      <c r="G257" s="707"/>
      <c r="H257" s="707"/>
      <c r="I257" s="707"/>
      <c r="J257" s="707"/>
      <c r="L257" s="20"/>
    </row>
    <row r="258" ht="8.25" customHeight="1"/>
    <row r="259" spans="1:7" ht="18">
      <c r="A259" s="663" t="s">
        <v>596</v>
      </c>
      <c r="B259" s="663"/>
      <c r="C259" s="663"/>
      <c r="D259" s="663"/>
      <c r="E259" s="663"/>
      <c r="F259" s="663"/>
      <c r="G259" s="663"/>
    </row>
    <row r="260" ht="5.25" customHeight="1"/>
    <row r="261" spans="1:6" ht="18">
      <c r="A261" s="663" t="s">
        <v>527</v>
      </c>
      <c r="B261" s="663"/>
      <c r="C261" s="663"/>
      <c r="D261" s="663"/>
      <c r="E261" s="663"/>
      <c r="F261" s="13"/>
    </row>
    <row r="262" spans="1:12" s="9" customFormat="1" ht="19.5" customHeight="1">
      <c r="A262" s="641" t="s">
        <v>122</v>
      </c>
      <c r="B262" s="641" t="s">
        <v>216</v>
      </c>
      <c r="C262" s="649" t="s">
        <v>217</v>
      </c>
      <c r="D262" s="650"/>
      <c r="E262" s="837" t="s">
        <v>245</v>
      </c>
      <c r="F262" s="641" t="s">
        <v>242</v>
      </c>
      <c r="G262" s="641" t="s">
        <v>199</v>
      </c>
      <c r="H262" s="670" t="s">
        <v>243</v>
      </c>
      <c r="I262" s="672" t="s">
        <v>244</v>
      </c>
      <c r="J262" s="712" t="s">
        <v>201</v>
      </c>
      <c r="L262" s="541"/>
    </row>
    <row r="263" spans="1:12" s="5" customFormat="1" ht="13.5" customHeight="1">
      <c r="A263" s="642"/>
      <c r="B263" s="642"/>
      <c r="C263" s="4" t="s">
        <v>220</v>
      </c>
      <c r="D263" s="4" t="s">
        <v>221</v>
      </c>
      <c r="E263" s="838"/>
      <c r="F263" s="642"/>
      <c r="G263" s="642"/>
      <c r="H263" s="671"/>
      <c r="I263" s="673"/>
      <c r="J263" s="713"/>
      <c r="L263" s="20"/>
    </row>
    <row r="264" spans="1:12" s="153" customFormat="1" ht="19.5" customHeight="1">
      <c r="A264" s="349" t="s">
        <v>478</v>
      </c>
      <c r="B264" s="144">
        <v>26</v>
      </c>
      <c r="C264" s="143">
        <v>164</v>
      </c>
      <c r="D264" s="143"/>
      <c r="E264" s="381">
        <v>0.8611111111111112</v>
      </c>
      <c r="F264" s="350" t="s">
        <v>280</v>
      </c>
      <c r="G264" s="144">
        <v>3</v>
      </c>
      <c r="H264" s="146">
        <v>6.32</v>
      </c>
      <c r="I264" s="147">
        <v>7.9</v>
      </c>
      <c r="J264" s="146">
        <v>0</v>
      </c>
      <c r="L264" s="493"/>
    </row>
    <row r="265" spans="1:12" s="153" customFormat="1" ht="35.25" customHeight="1">
      <c r="A265" s="349" t="s">
        <v>478</v>
      </c>
      <c r="B265" s="144">
        <v>26</v>
      </c>
      <c r="C265" s="143">
        <v>172</v>
      </c>
      <c r="D265" s="143"/>
      <c r="E265" s="394" t="s">
        <v>479</v>
      </c>
      <c r="F265" s="350" t="s">
        <v>480</v>
      </c>
      <c r="G265" s="144" t="s">
        <v>202</v>
      </c>
      <c r="H265" s="146">
        <v>0.05</v>
      </c>
      <c r="I265" s="147">
        <v>0.02</v>
      </c>
      <c r="J265" s="146">
        <v>0</v>
      </c>
      <c r="L265" s="493"/>
    </row>
    <row r="266" spans="1:12" s="153" customFormat="1" ht="35.25" customHeight="1">
      <c r="A266" s="349" t="s">
        <v>478</v>
      </c>
      <c r="B266" s="144">
        <v>26</v>
      </c>
      <c r="C266" s="143">
        <v>223</v>
      </c>
      <c r="D266" s="143"/>
      <c r="E266" s="394" t="s">
        <v>481</v>
      </c>
      <c r="F266" s="350" t="s">
        <v>280</v>
      </c>
      <c r="G266" s="144">
        <v>3</v>
      </c>
      <c r="H266" s="146">
        <v>1.21</v>
      </c>
      <c r="I266" s="147">
        <v>1.31</v>
      </c>
      <c r="J266" s="146">
        <v>0</v>
      </c>
      <c r="L266" s="493"/>
    </row>
    <row r="267" spans="1:12" s="153" customFormat="1" ht="35.25" customHeight="1">
      <c r="A267" s="349" t="s">
        <v>478</v>
      </c>
      <c r="B267" s="144">
        <v>26</v>
      </c>
      <c r="C267" s="143">
        <v>347</v>
      </c>
      <c r="D267" s="143"/>
      <c r="E267" s="394" t="s">
        <v>482</v>
      </c>
      <c r="F267" s="350" t="s">
        <v>483</v>
      </c>
      <c r="G267" s="144"/>
      <c r="H267" s="146"/>
      <c r="I267" s="147"/>
      <c r="J267" s="146">
        <v>0</v>
      </c>
      <c r="L267" s="493"/>
    </row>
    <row r="268" spans="1:12" s="153" customFormat="1" ht="27.75" customHeight="1">
      <c r="A268" s="387"/>
      <c r="B268" s="388"/>
      <c r="C268" s="389"/>
      <c r="D268" s="389"/>
      <c r="E268" s="390"/>
      <c r="F268" s="391"/>
      <c r="G268" s="388"/>
      <c r="H268" s="392"/>
      <c r="I268" s="393"/>
      <c r="J268" s="405" t="s">
        <v>508</v>
      </c>
      <c r="L268" s="493"/>
    </row>
    <row r="269" spans="1:10" ht="36.75" customHeight="1">
      <c r="A269" s="711"/>
      <c r="B269" s="711"/>
      <c r="C269" s="711"/>
      <c r="D269" s="711"/>
      <c r="E269" s="711"/>
      <c r="F269" s="711"/>
      <c r="G269" s="711"/>
      <c r="H269" s="711"/>
      <c r="I269" s="711"/>
      <c r="J269" s="711"/>
    </row>
    <row r="270" spans="1:10" ht="26.25">
      <c r="A270" s="691" t="s">
        <v>214</v>
      </c>
      <c r="B270" s="691"/>
      <c r="C270" s="691"/>
      <c r="D270" s="691"/>
      <c r="E270" s="691"/>
      <c r="F270" s="691"/>
      <c r="G270" s="691"/>
      <c r="H270" s="691"/>
      <c r="I270" s="691"/>
      <c r="J270" s="691"/>
    </row>
    <row r="271" spans="1:10" ht="36" customHeight="1">
      <c r="A271" s="699" t="s">
        <v>525</v>
      </c>
      <c r="B271" s="699"/>
      <c r="C271" s="699"/>
      <c r="D271" s="699"/>
      <c r="E271" s="699"/>
      <c r="F271" s="663"/>
      <c r="G271" s="663"/>
      <c r="H271" s="663"/>
      <c r="I271" s="663"/>
      <c r="J271" s="663"/>
    </row>
    <row r="273" ht="18">
      <c r="A273" s="8" t="s">
        <v>277</v>
      </c>
    </row>
    <row r="275" spans="1:10" ht="18">
      <c r="A275" s="663" t="s">
        <v>267</v>
      </c>
      <c r="B275" s="663"/>
      <c r="C275" s="663"/>
      <c r="D275" s="663"/>
      <c r="E275" s="663"/>
      <c r="F275" s="663"/>
      <c r="G275" s="663"/>
      <c r="H275" s="663"/>
      <c r="I275" s="663"/>
      <c r="J275" s="663"/>
    </row>
    <row r="277" spans="1:12" s="9" customFormat="1" ht="33" customHeight="1">
      <c r="A277" s="641" t="s">
        <v>290</v>
      </c>
      <c r="B277" s="641" t="s">
        <v>216</v>
      </c>
      <c r="C277" s="649" t="s">
        <v>217</v>
      </c>
      <c r="D277" s="650"/>
      <c r="E277" s="656" t="s">
        <v>218</v>
      </c>
      <c r="F277" s="697" t="s">
        <v>198</v>
      </c>
      <c r="G277" s="641" t="s">
        <v>199</v>
      </c>
      <c r="H277" s="667" t="s">
        <v>200</v>
      </c>
      <c r="I277" s="73" t="s">
        <v>219</v>
      </c>
      <c r="J277" s="712" t="s">
        <v>201</v>
      </c>
      <c r="L277" s="541"/>
    </row>
    <row r="278" spans="1:12" s="5" customFormat="1" ht="24.75" customHeight="1">
      <c r="A278" s="642"/>
      <c r="B278" s="642"/>
      <c r="C278" s="4" t="s">
        <v>220</v>
      </c>
      <c r="D278" s="4" t="s">
        <v>221</v>
      </c>
      <c r="E278" s="658"/>
      <c r="F278" s="698"/>
      <c r="G278" s="642"/>
      <c r="H278" s="668"/>
      <c r="I278" s="70" t="s">
        <v>222</v>
      </c>
      <c r="J278" s="713"/>
      <c r="L278" s="20"/>
    </row>
    <row r="279" spans="1:12" s="5" customFormat="1" ht="54.75" customHeight="1">
      <c r="A279" s="169" t="s">
        <v>128</v>
      </c>
      <c r="B279" s="27">
        <v>69</v>
      </c>
      <c r="C279" s="609">
        <v>19</v>
      </c>
      <c r="D279" s="27">
        <v>1</v>
      </c>
      <c r="E279" s="27">
        <v>1</v>
      </c>
      <c r="F279" s="27" t="s">
        <v>266</v>
      </c>
      <c r="G279" s="27">
        <v>3</v>
      </c>
      <c r="H279" s="370" t="s">
        <v>278</v>
      </c>
      <c r="I279" s="88">
        <f>8750000/1936.27</f>
        <v>4518.9978670330065</v>
      </c>
      <c r="J279" s="594">
        <f>I279*100</f>
        <v>451899.78670330066</v>
      </c>
      <c r="L279" s="20"/>
    </row>
    <row r="280" spans="1:12" s="5" customFormat="1" ht="34.5" customHeight="1">
      <c r="A280" s="694" t="s">
        <v>338</v>
      </c>
      <c r="B280" s="695"/>
      <c r="C280" s="695"/>
      <c r="D280" s="695"/>
      <c r="E280" s="695"/>
      <c r="F280" s="695"/>
      <c r="G280" s="695"/>
      <c r="H280" s="695"/>
      <c r="I280" s="696"/>
      <c r="J280" s="31">
        <f>SUM(J279)</f>
        <v>451899.78670330066</v>
      </c>
      <c r="L280" s="20"/>
    </row>
    <row r="281" spans="1:12" s="46" customFormat="1" ht="34.5" customHeight="1" thickBot="1">
      <c r="A281" s="812" t="s">
        <v>633</v>
      </c>
      <c r="B281" s="813"/>
      <c r="C281" s="813"/>
      <c r="D281" s="813"/>
      <c r="E281" s="813"/>
      <c r="F281" s="813"/>
      <c r="G281" s="813"/>
      <c r="H281" s="813"/>
      <c r="I281" s="814"/>
      <c r="J281" s="42">
        <v>268126.35</v>
      </c>
      <c r="L281" s="407"/>
    </row>
    <row r="282" spans="1:12" s="5" customFormat="1" ht="24.75" customHeight="1" thickBot="1">
      <c r="A282" s="703" t="s">
        <v>276</v>
      </c>
      <c r="B282" s="704"/>
      <c r="C282" s="704"/>
      <c r="D282" s="704"/>
      <c r="E282" s="705"/>
      <c r="F282" s="680"/>
      <c r="G282" s="680"/>
      <c r="H282" s="680"/>
      <c r="I282" s="680"/>
      <c r="J282" s="608">
        <f>SUM(J280:J281)</f>
        <v>720026.1367033006</v>
      </c>
      <c r="K282" s="20"/>
      <c r="L282" s="20"/>
    </row>
    <row r="283" spans="1:12" s="5" customFormat="1" ht="41.25" customHeight="1">
      <c r="A283" s="689" t="s">
        <v>652</v>
      </c>
      <c r="B283" s="689"/>
      <c r="C283" s="689"/>
      <c r="D283" s="689"/>
      <c r="E283" s="689"/>
      <c r="F283" s="689"/>
      <c r="G283" s="689"/>
      <c r="H283" s="689"/>
      <c r="I283" s="689"/>
      <c r="J283" s="689"/>
      <c r="L283" s="20"/>
    </row>
    <row r="284" spans="1:12" s="5" customFormat="1" ht="24.7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9"/>
      <c r="K284" s="20"/>
      <c r="L284" s="20"/>
    </row>
    <row r="285" spans="1:12" s="5" customFormat="1" ht="54" customHeight="1">
      <c r="A285" s="32" t="s">
        <v>128</v>
      </c>
      <c r="B285" s="279">
        <v>69</v>
      </c>
      <c r="C285" s="27">
        <v>19</v>
      </c>
      <c r="D285" s="609">
        <v>2</v>
      </c>
      <c r="E285" s="27">
        <v>1</v>
      </c>
      <c r="F285" s="27" t="s">
        <v>266</v>
      </c>
      <c r="G285" s="27">
        <v>3</v>
      </c>
      <c r="H285" s="370" t="s">
        <v>632</v>
      </c>
      <c r="I285" s="88">
        <v>1547.31</v>
      </c>
      <c r="J285" s="594">
        <f>I285*100</f>
        <v>154731</v>
      </c>
      <c r="L285" s="20"/>
    </row>
    <row r="286" spans="1:12" s="1" customFormat="1" ht="24.75" customHeight="1">
      <c r="A286" s="700" t="s">
        <v>507</v>
      </c>
      <c r="B286" s="701"/>
      <c r="C286" s="701"/>
      <c r="D286" s="701"/>
      <c r="E286" s="701"/>
      <c r="F286" s="701"/>
      <c r="G286" s="701"/>
      <c r="H286" s="701"/>
      <c r="I286" s="702"/>
      <c r="J286" s="121">
        <v>231034.52</v>
      </c>
      <c r="K286" s="121"/>
      <c r="L286" s="86"/>
    </row>
    <row r="287" spans="1:12" s="46" customFormat="1" ht="34.5" customHeight="1">
      <c r="A287" s="681" t="s">
        <v>338</v>
      </c>
      <c r="B287" s="682"/>
      <c r="C287" s="682"/>
      <c r="D287" s="682"/>
      <c r="E287" s="682"/>
      <c r="F287" s="682"/>
      <c r="G287" s="682"/>
      <c r="H287" s="682"/>
      <c r="I287" s="683"/>
      <c r="J287" s="31">
        <f>SUM(J285:J286)</f>
        <v>385765.52</v>
      </c>
      <c r="K287" s="407"/>
      <c r="L287" s="407"/>
    </row>
    <row r="288" spans="1:12" s="5" customFormat="1" ht="34.5" customHeight="1">
      <c r="A288" s="725" t="s">
        <v>634</v>
      </c>
      <c r="B288" s="725"/>
      <c r="C288" s="725"/>
      <c r="D288" s="725"/>
      <c r="E288" s="725"/>
      <c r="F288" s="725"/>
      <c r="G288" s="725"/>
      <c r="H288" s="725"/>
      <c r="I288" s="725"/>
      <c r="J288" s="725"/>
      <c r="L288" s="20"/>
    </row>
    <row r="289" spans="1:10" ht="23.25" customHeight="1">
      <c r="A289" s="691" t="s">
        <v>214</v>
      </c>
      <c r="B289" s="691"/>
      <c r="C289" s="691"/>
      <c r="D289" s="691"/>
      <c r="E289" s="691"/>
      <c r="F289" s="691"/>
      <c r="G289" s="691"/>
      <c r="H289" s="691"/>
      <c r="I289" s="691"/>
      <c r="J289" s="691"/>
    </row>
    <row r="290" spans="1:10" ht="18.75" customHeight="1">
      <c r="A290" s="699" t="s">
        <v>367</v>
      </c>
      <c r="B290" s="699"/>
      <c r="C290" s="699"/>
      <c r="D290" s="699"/>
      <c r="E290" s="699"/>
      <c r="F290" s="663"/>
      <c r="G290" s="663"/>
      <c r="H290" s="663"/>
      <c r="I290" s="663"/>
      <c r="J290" s="663"/>
    </row>
    <row r="291" ht="9" customHeight="1"/>
    <row r="292" ht="25.5" customHeight="1">
      <c r="A292" s="8" t="s">
        <v>279</v>
      </c>
    </row>
    <row r="293" ht="25.5" customHeight="1"/>
    <row r="294" spans="1:10" ht="45.75" customHeight="1">
      <c r="A294" s="699" t="s">
        <v>376</v>
      </c>
      <c r="B294" s="699"/>
      <c r="C294" s="699"/>
      <c r="D294" s="699"/>
      <c r="E294" s="699"/>
      <c r="F294" s="699"/>
      <c r="G294" s="699"/>
      <c r="H294" s="699"/>
      <c r="I294" s="699"/>
      <c r="J294" s="699"/>
    </row>
    <row r="296" spans="1:12" s="9" customFormat="1" ht="33" customHeight="1">
      <c r="A296" s="641" t="s">
        <v>122</v>
      </c>
      <c r="B296" s="641" t="s">
        <v>216</v>
      </c>
      <c r="C296" s="649" t="s">
        <v>217</v>
      </c>
      <c r="D296" s="650"/>
      <c r="E296" s="656" t="s">
        <v>218</v>
      </c>
      <c r="F296" s="697" t="s">
        <v>198</v>
      </c>
      <c r="G296" s="641" t="s">
        <v>199</v>
      </c>
      <c r="H296" s="667" t="s">
        <v>200</v>
      </c>
      <c r="I296" s="73" t="s">
        <v>219</v>
      </c>
      <c r="J296" s="712" t="s">
        <v>201</v>
      </c>
      <c r="L296" s="541"/>
    </row>
    <row r="297" spans="1:12" s="5" customFormat="1" ht="29.25" customHeight="1">
      <c r="A297" s="642"/>
      <c r="B297" s="642"/>
      <c r="C297" s="4" t="s">
        <v>220</v>
      </c>
      <c r="D297" s="4" t="s">
        <v>221</v>
      </c>
      <c r="E297" s="658"/>
      <c r="F297" s="698"/>
      <c r="G297" s="642"/>
      <c r="H297" s="668"/>
      <c r="I297" s="70" t="s">
        <v>222</v>
      </c>
      <c r="J297" s="713"/>
      <c r="L297" s="20"/>
    </row>
    <row r="298" spans="1:12" s="5" customFormat="1" ht="30" customHeight="1">
      <c r="A298" s="311" t="s">
        <v>597</v>
      </c>
      <c r="B298" s="10">
        <v>56</v>
      </c>
      <c r="C298" s="10">
        <v>323</v>
      </c>
      <c r="D298" s="10">
        <v>1</v>
      </c>
      <c r="E298" s="10">
        <v>2</v>
      </c>
      <c r="F298" s="10" t="s">
        <v>368</v>
      </c>
      <c r="G298" s="10" t="s">
        <v>202</v>
      </c>
      <c r="H298" s="11" t="s">
        <v>470</v>
      </c>
      <c r="I298" s="78">
        <v>16035.95</v>
      </c>
      <c r="J298" s="18">
        <f>(I298*100)</f>
        <v>1603595</v>
      </c>
      <c r="L298" s="20"/>
    </row>
    <row r="299" spans="1:12" s="5" customFormat="1" ht="34.5" customHeight="1">
      <c r="A299" s="48" t="s">
        <v>370</v>
      </c>
      <c r="B299" s="10"/>
      <c r="C299" s="10"/>
      <c r="D299" s="10">
        <v>2</v>
      </c>
      <c r="E299" s="10"/>
      <c r="F299" s="600" t="s">
        <v>590</v>
      </c>
      <c r="G299" s="10"/>
      <c r="H299" s="11"/>
      <c r="I299" s="78"/>
      <c r="J299" s="18">
        <f aca="true" t="shared" si="1" ref="J299:J320">(I299*100)</f>
        <v>0</v>
      </c>
      <c r="L299" s="20"/>
    </row>
    <row r="300" spans="1:12" s="5" customFormat="1" ht="37.5" customHeight="1">
      <c r="A300" s="48" t="s">
        <v>370</v>
      </c>
      <c r="B300" s="10"/>
      <c r="C300" s="10"/>
      <c r="D300" s="10">
        <v>3</v>
      </c>
      <c r="E300" s="10"/>
      <c r="F300" s="47" t="s">
        <v>591</v>
      </c>
      <c r="G300" s="10"/>
      <c r="H300" s="11"/>
      <c r="I300" s="78"/>
      <c r="J300" s="18">
        <f t="shared" si="1"/>
        <v>0</v>
      </c>
      <c r="L300" s="20"/>
    </row>
    <row r="301" spans="1:12" s="5" customFormat="1" ht="35.25" customHeight="1">
      <c r="A301" s="48" t="s">
        <v>370</v>
      </c>
      <c r="B301" s="10"/>
      <c r="C301" s="10"/>
      <c r="D301" s="10">
        <v>4</v>
      </c>
      <c r="E301" s="10"/>
      <c r="F301" s="47" t="s">
        <v>591</v>
      </c>
      <c r="G301" s="10"/>
      <c r="H301" s="11"/>
      <c r="I301" s="78"/>
      <c r="J301" s="18">
        <f t="shared" si="1"/>
        <v>0</v>
      </c>
      <c r="L301" s="20"/>
    </row>
    <row r="302" spans="1:12" s="5" customFormat="1" ht="38.25" customHeight="1">
      <c r="A302" s="48" t="s">
        <v>370</v>
      </c>
      <c r="B302" s="10"/>
      <c r="C302" s="10"/>
      <c r="D302" s="10">
        <v>5</v>
      </c>
      <c r="E302" s="10"/>
      <c r="F302" s="48" t="s">
        <v>591</v>
      </c>
      <c r="G302" s="10"/>
      <c r="H302" s="11"/>
      <c r="I302" s="78"/>
      <c r="J302" s="18">
        <f t="shared" si="1"/>
        <v>0</v>
      </c>
      <c r="L302" s="20"/>
    </row>
    <row r="303" spans="1:12" s="5" customFormat="1" ht="26.25" customHeight="1">
      <c r="A303" s="311" t="s">
        <v>598</v>
      </c>
      <c r="B303" s="10"/>
      <c r="C303" s="10"/>
      <c r="D303" s="10">
        <v>6</v>
      </c>
      <c r="E303" s="10">
        <v>2</v>
      </c>
      <c r="F303" s="10" t="s">
        <v>371</v>
      </c>
      <c r="G303" s="10"/>
      <c r="H303" s="11" t="s">
        <v>471</v>
      </c>
      <c r="I303" s="78">
        <v>11620.28</v>
      </c>
      <c r="J303" s="18">
        <f t="shared" si="1"/>
        <v>1162028</v>
      </c>
      <c r="L303" s="20"/>
    </row>
    <row r="304" spans="1:12" s="5" customFormat="1" ht="26.25" customHeight="1">
      <c r="A304" s="311" t="s">
        <v>599</v>
      </c>
      <c r="B304" s="10"/>
      <c r="C304" s="10"/>
      <c r="D304" s="10">
        <v>8</v>
      </c>
      <c r="E304" s="10">
        <v>2</v>
      </c>
      <c r="F304" s="10" t="s">
        <v>372</v>
      </c>
      <c r="G304" s="10"/>
      <c r="H304" s="11"/>
      <c r="I304" s="78">
        <v>330</v>
      </c>
      <c r="J304" s="18">
        <f>I304*50</f>
        <v>16500</v>
      </c>
      <c r="L304" s="20"/>
    </row>
    <row r="305" spans="1:12" s="5" customFormat="1" ht="24" customHeight="1">
      <c r="A305" s="311" t="s">
        <v>599</v>
      </c>
      <c r="B305" s="10"/>
      <c r="C305" s="10"/>
      <c r="D305" s="10">
        <v>10</v>
      </c>
      <c r="E305" s="10">
        <v>2</v>
      </c>
      <c r="F305" s="10" t="s">
        <v>372</v>
      </c>
      <c r="G305" s="10"/>
      <c r="H305" s="11"/>
      <c r="I305" s="78">
        <v>330</v>
      </c>
      <c r="J305" s="18">
        <f>I305*50</f>
        <v>16500</v>
      </c>
      <c r="L305" s="20"/>
    </row>
    <row r="306" spans="1:12" s="5" customFormat="1" ht="24" customHeight="1">
      <c r="A306" s="311" t="s">
        <v>600</v>
      </c>
      <c r="B306" s="10"/>
      <c r="C306" s="10"/>
      <c r="D306" s="10">
        <v>11</v>
      </c>
      <c r="E306" s="10">
        <v>2</v>
      </c>
      <c r="F306" s="10" t="s">
        <v>371</v>
      </c>
      <c r="G306" s="10" t="s">
        <v>202</v>
      </c>
      <c r="H306" s="11" t="s">
        <v>472</v>
      </c>
      <c r="I306" s="78">
        <v>17662.82</v>
      </c>
      <c r="J306" s="18">
        <f t="shared" si="1"/>
        <v>1766282</v>
      </c>
      <c r="L306" s="20"/>
    </row>
    <row r="307" spans="1:12" s="5" customFormat="1" ht="24.75" customHeight="1">
      <c r="A307" s="311" t="s">
        <v>600</v>
      </c>
      <c r="B307" s="10"/>
      <c r="C307" s="10"/>
      <c r="D307" s="10">
        <v>12</v>
      </c>
      <c r="E307" s="10">
        <v>2</v>
      </c>
      <c r="F307" s="10" t="s">
        <v>371</v>
      </c>
      <c r="G307" s="10" t="s">
        <v>202</v>
      </c>
      <c r="H307" s="11" t="s">
        <v>473</v>
      </c>
      <c r="I307" s="78">
        <v>18127.63</v>
      </c>
      <c r="J307" s="18">
        <f t="shared" si="1"/>
        <v>1812763</v>
      </c>
      <c r="K307" s="20"/>
      <c r="L307" s="20"/>
    </row>
    <row r="308" spans="1:12" s="5" customFormat="1" ht="36" customHeight="1">
      <c r="A308" s="311" t="s">
        <v>373</v>
      </c>
      <c r="B308" s="10"/>
      <c r="C308" s="10"/>
      <c r="D308" s="10">
        <v>13</v>
      </c>
      <c r="E308" s="10"/>
      <c r="F308" s="47" t="s">
        <v>474</v>
      </c>
      <c r="G308" s="10"/>
      <c r="H308" s="11"/>
      <c r="I308" s="78"/>
      <c r="J308" s="18">
        <f t="shared" si="1"/>
        <v>0</v>
      </c>
      <c r="L308" s="20"/>
    </row>
    <row r="309" spans="1:12" s="5" customFormat="1" ht="24" customHeight="1">
      <c r="A309" s="694" t="s">
        <v>408</v>
      </c>
      <c r="B309" s="695"/>
      <c r="C309" s="695"/>
      <c r="D309" s="695"/>
      <c r="E309" s="695"/>
      <c r="F309" s="695"/>
      <c r="G309" s="695"/>
      <c r="H309" s="695"/>
      <c r="I309" s="696"/>
      <c r="J309" s="18">
        <f>SUM(J298:J308)</f>
        <v>6377668</v>
      </c>
      <c r="K309" s="20"/>
      <c r="L309" s="20"/>
    </row>
    <row r="310" spans="1:10" ht="23.25" customHeight="1">
      <c r="A310" s="691" t="s">
        <v>214</v>
      </c>
      <c r="B310" s="691"/>
      <c r="C310" s="691"/>
      <c r="D310" s="691"/>
      <c r="E310" s="691"/>
      <c r="F310" s="691"/>
      <c r="G310" s="691"/>
      <c r="H310" s="691"/>
      <c r="I310" s="691"/>
      <c r="J310" s="691"/>
    </row>
    <row r="311" spans="1:10" ht="18.75" customHeight="1">
      <c r="A311" s="699" t="s">
        <v>367</v>
      </c>
      <c r="B311" s="699"/>
      <c r="C311" s="699"/>
      <c r="D311" s="699"/>
      <c r="E311" s="699"/>
      <c r="F311" s="663"/>
      <c r="G311" s="663"/>
      <c r="H311" s="663"/>
      <c r="I311" s="663"/>
      <c r="J311" s="663"/>
    </row>
    <row r="312" ht="9" customHeight="1"/>
    <row r="313" ht="25.5" customHeight="1">
      <c r="A313" s="8" t="s">
        <v>279</v>
      </c>
    </row>
    <row r="314" spans="1:12" s="9" customFormat="1" ht="33" customHeight="1">
      <c r="A314" s="641" t="s">
        <v>122</v>
      </c>
      <c r="B314" s="641" t="s">
        <v>216</v>
      </c>
      <c r="C314" s="649" t="s">
        <v>217</v>
      </c>
      <c r="D314" s="650"/>
      <c r="E314" s="656" t="s">
        <v>218</v>
      </c>
      <c r="F314" s="697" t="s">
        <v>198</v>
      </c>
      <c r="G314" s="641" t="s">
        <v>199</v>
      </c>
      <c r="H314" s="667" t="s">
        <v>200</v>
      </c>
      <c r="I314" s="73" t="s">
        <v>219</v>
      </c>
      <c r="J314" s="712" t="s">
        <v>201</v>
      </c>
      <c r="L314" s="541"/>
    </row>
    <row r="315" spans="1:12" s="5" customFormat="1" ht="29.25" customHeight="1">
      <c r="A315" s="642"/>
      <c r="B315" s="642"/>
      <c r="C315" s="4" t="s">
        <v>220</v>
      </c>
      <c r="D315" s="4" t="s">
        <v>221</v>
      </c>
      <c r="E315" s="658"/>
      <c r="F315" s="698"/>
      <c r="G315" s="642"/>
      <c r="H315" s="668"/>
      <c r="I315" s="70" t="s">
        <v>222</v>
      </c>
      <c r="J315" s="713"/>
      <c r="L315" s="20"/>
    </row>
    <row r="316" spans="1:12" s="5" customFormat="1" ht="34.5" customHeight="1">
      <c r="A316" s="694" t="s">
        <v>408</v>
      </c>
      <c r="B316" s="695"/>
      <c r="C316" s="695"/>
      <c r="D316" s="695"/>
      <c r="E316" s="695"/>
      <c r="F316" s="695"/>
      <c r="G316" s="695"/>
      <c r="H316" s="695"/>
      <c r="I316" s="696"/>
      <c r="J316" s="18">
        <v>6377668</v>
      </c>
      <c r="L316" s="20"/>
    </row>
    <row r="317" spans="1:12" s="5" customFormat="1" ht="30" customHeight="1">
      <c r="A317" s="48" t="s">
        <v>374</v>
      </c>
      <c r="B317" s="10">
        <v>56</v>
      </c>
      <c r="C317" s="10">
        <v>323</v>
      </c>
      <c r="D317" s="10">
        <v>15</v>
      </c>
      <c r="E317" s="10"/>
      <c r="F317" s="10" t="s">
        <v>369</v>
      </c>
      <c r="G317" s="10"/>
      <c r="H317" s="11"/>
      <c r="I317" s="78"/>
      <c r="J317" s="18">
        <f t="shared" si="1"/>
        <v>0</v>
      </c>
      <c r="K317" s="20"/>
      <c r="L317" s="20"/>
    </row>
    <row r="318" spans="1:12" s="5" customFormat="1" ht="30" customHeight="1">
      <c r="A318" s="48" t="s">
        <v>374</v>
      </c>
      <c r="B318" s="10"/>
      <c r="C318" s="10"/>
      <c r="D318" s="10">
        <v>16</v>
      </c>
      <c r="E318" s="10"/>
      <c r="F318" s="10" t="s">
        <v>369</v>
      </c>
      <c r="G318" s="10"/>
      <c r="H318" s="11"/>
      <c r="I318" s="78"/>
      <c r="J318" s="18">
        <f t="shared" si="1"/>
        <v>0</v>
      </c>
      <c r="K318" s="20"/>
      <c r="L318" s="20"/>
    </row>
    <row r="319" spans="1:12" s="5" customFormat="1" ht="30" customHeight="1">
      <c r="A319" s="48" t="s">
        <v>374</v>
      </c>
      <c r="B319" s="10"/>
      <c r="C319" s="10"/>
      <c r="D319" s="10">
        <v>17</v>
      </c>
      <c r="E319" s="10"/>
      <c r="F319" s="10" t="s">
        <v>369</v>
      </c>
      <c r="G319" s="10"/>
      <c r="H319" s="11"/>
      <c r="I319" s="78"/>
      <c r="J319" s="18">
        <f t="shared" si="1"/>
        <v>0</v>
      </c>
      <c r="L319" s="20"/>
    </row>
    <row r="320" spans="1:12" s="5" customFormat="1" ht="30" customHeight="1">
      <c r="A320" s="48" t="s">
        <v>375</v>
      </c>
      <c r="B320" s="10"/>
      <c r="C320" s="10"/>
      <c r="D320" s="10">
        <v>18</v>
      </c>
      <c r="E320" s="10"/>
      <c r="F320" s="10">
        <v>0</v>
      </c>
      <c r="G320" s="10"/>
      <c r="H320" s="11"/>
      <c r="I320" s="78"/>
      <c r="J320" s="18">
        <f t="shared" si="1"/>
        <v>0</v>
      </c>
      <c r="K320" s="20"/>
      <c r="L320" s="20"/>
    </row>
    <row r="321" spans="1:12" s="5" customFormat="1" ht="24.75" customHeight="1">
      <c r="A321" s="761" t="s">
        <v>338</v>
      </c>
      <c r="B321" s="761"/>
      <c r="C321" s="761"/>
      <c r="D321" s="761"/>
      <c r="E321" s="761"/>
      <c r="F321" s="761"/>
      <c r="G321" s="761"/>
      <c r="H321" s="761"/>
      <c r="I321" s="761"/>
      <c r="J321" s="31">
        <f>SUM(J316:J320)</f>
        <v>6377668</v>
      </c>
      <c r="K321" s="20"/>
      <c r="L321" s="20"/>
    </row>
    <row r="322" spans="1:12" s="5" customFormat="1" ht="9.75" customHeight="1">
      <c r="A322" s="53"/>
      <c r="B322" s="53"/>
      <c r="C322" s="53"/>
      <c r="D322" s="53"/>
      <c r="E322" s="53"/>
      <c r="F322" s="53"/>
      <c r="G322" s="53"/>
      <c r="H322" s="53"/>
      <c r="I322" s="53"/>
      <c r="J322" s="39"/>
      <c r="L322" s="20"/>
    </row>
    <row r="323" spans="1:12" s="46" customFormat="1" ht="23.25" customHeight="1">
      <c r="A323" s="645" t="s">
        <v>551</v>
      </c>
      <c r="B323" s="646"/>
      <c r="C323" s="646"/>
      <c r="D323" s="646"/>
      <c r="E323" s="646"/>
      <c r="F323" s="646"/>
      <c r="G323" s="646"/>
      <c r="H323" s="646"/>
      <c r="I323" s="647"/>
      <c r="J323" s="31">
        <v>4396435.39</v>
      </c>
      <c r="K323" s="407"/>
      <c r="L323" s="407"/>
    </row>
    <row r="324" spans="1:12" s="5" customFormat="1" ht="24.75" customHeight="1">
      <c r="A324" s="722" t="s">
        <v>276</v>
      </c>
      <c r="B324" s="723"/>
      <c r="C324" s="723"/>
      <c r="D324" s="723"/>
      <c r="E324" s="724"/>
      <c r="F324" s="660"/>
      <c r="G324" s="660"/>
      <c r="H324" s="660"/>
      <c r="I324" s="660"/>
      <c r="J324" s="31">
        <f>J321+J323</f>
        <v>10774103.39</v>
      </c>
      <c r="K324" s="20"/>
      <c r="L324" s="20"/>
    </row>
    <row r="325" spans="1:12" s="5" customFormat="1" ht="41.25" customHeight="1">
      <c r="A325" s="689" t="s">
        <v>626</v>
      </c>
      <c r="B325" s="689"/>
      <c r="C325" s="689"/>
      <c r="D325" s="689"/>
      <c r="E325" s="689"/>
      <c r="F325" s="689"/>
      <c r="G325" s="689"/>
      <c r="H325" s="689"/>
      <c r="I325" s="689"/>
      <c r="J325" s="689"/>
      <c r="K325" s="20"/>
      <c r="L325" s="20"/>
    </row>
    <row r="326" spans="1:10" ht="36" customHeight="1" thickBot="1">
      <c r="A326" s="693"/>
      <c r="B326" s="693"/>
      <c r="C326" s="693"/>
      <c r="D326" s="693"/>
      <c r="E326" s="693"/>
      <c r="F326" s="693"/>
      <c r="G326" s="693"/>
      <c r="H326" s="693"/>
      <c r="I326" s="693"/>
      <c r="J326" s="693"/>
    </row>
    <row r="327" spans="1:10" ht="48" customHeight="1" thickBot="1" thickTop="1">
      <c r="A327" s="729" t="s">
        <v>285</v>
      </c>
      <c r="B327" s="730"/>
      <c r="C327" s="730"/>
      <c r="D327" s="730"/>
      <c r="E327" s="730"/>
      <c r="F327" s="730"/>
      <c r="G327" s="730"/>
      <c r="H327" s="730"/>
      <c r="I327" s="730"/>
      <c r="J327" s="731"/>
    </row>
    <row r="328" spans="1:10" ht="27.75" customHeight="1" thickTop="1">
      <c r="A328" s="691" t="s">
        <v>283</v>
      </c>
      <c r="B328" s="691"/>
      <c r="C328" s="691"/>
      <c r="D328" s="691"/>
      <c r="E328" s="691"/>
      <c r="F328" s="692"/>
      <c r="G328" s="692"/>
      <c r="H328" s="692"/>
      <c r="I328" s="692"/>
      <c r="J328" s="692"/>
    </row>
    <row r="329" spans="1:12" s="5" customFormat="1" ht="16.5" customHeight="1">
      <c r="A329" s="46" t="s">
        <v>359</v>
      </c>
      <c r="I329" s="40"/>
      <c r="L329" s="20"/>
    </row>
    <row r="330" spans="3:12" s="5" customFormat="1" ht="16.5" customHeight="1">
      <c r="C330" s="5" t="s">
        <v>293</v>
      </c>
      <c r="I330" s="40"/>
      <c r="L330" s="20"/>
    </row>
    <row r="331" spans="3:12" s="5" customFormat="1" ht="16.5" customHeight="1">
      <c r="C331" s="5" t="s">
        <v>294</v>
      </c>
      <c r="I331" s="40"/>
      <c r="L331" s="20"/>
    </row>
    <row r="332" spans="3:12" s="5" customFormat="1" ht="16.5" customHeight="1">
      <c r="C332" s="5" t="s">
        <v>295</v>
      </c>
      <c r="I332" s="40"/>
      <c r="L332" s="20"/>
    </row>
    <row r="333" spans="3:12" s="5" customFormat="1" ht="16.5" customHeight="1">
      <c r="C333" s="5" t="s">
        <v>296</v>
      </c>
      <c r="I333" s="40"/>
      <c r="L333" s="20"/>
    </row>
    <row r="334" spans="3:12" s="5" customFormat="1" ht="16.5" customHeight="1">
      <c r="C334" s="5" t="s">
        <v>297</v>
      </c>
      <c r="I334" s="40"/>
      <c r="L334" s="20"/>
    </row>
    <row r="335" spans="3:12" s="5" customFormat="1" ht="22.5" customHeight="1">
      <c r="C335" s="5" t="s">
        <v>298</v>
      </c>
      <c r="I335" s="40"/>
      <c r="L335" s="20"/>
    </row>
    <row r="336" spans="1:12" s="5" customFormat="1" ht="28.5" customHeight="1">
      <c r="A336" s="46" t="s">
        <v>68</v>
      </c>
      <c r="I336" s="40"/>
      <c r="L336" s="20"/>
    </row>
    <row r="337" spans="1:12" s="5" customFormat="1" ht="27" customHeight="1">
      <c r="A337" s="707" t="s">
        <v>637</v>
      </c>
      <c r="B337" s="707"/>
      <c r="C337" s="707"/>
      <c r="D337" s="707"/>
      <c r="E337" s="707"/>
      <c r="F337" s="707"/>
      <c r="G337" s="707"/>
      <c r="H337" s="707"/>
      <c r="I337" s="707"/>
      <c r="L337" s="20"/>
    </row>
    <row r="338" spans="1:12" s="3" customFormat="1" ht="27" customHeight="1">
      <c r="A338" s="58"/>
      <c r="I338" s="168"/>
      <c r="L338" s="14"/>
    </row>
    <row r="339" spans="1:12" s="9" customFormat="1" ht="33" customHeight="1">
      <c r="A339" s="669" t="s">
        <v>122</v>
      </c>
      <c r="B339" s="669" t="s">
        <v>216</v>
      </c>
      <c r="C339" s="669" t="s">
        <v>217</v>
      </c>
      <c r="D339" s="669"/>
      <c r="E339" s="659" t="s">
        <v>218</v>
      </c>
      <c r="F339" s="669" t="s">
        <v>198</v>
      </c>
      <c r="G339" s="669" t="s">
        <v>199</v>
      </c>
      <c r="H339" s="836" t="s">
        <v>200</v>
      </c>
      <c r="I339" s="73" t="s">
        <v>219</v>
      </c>
      <c r="J339" s="690" t="s">
        <v>201</v>
      </c>
      <c r="L339" s="541"/>
    </row>
    <row r="340" spans="1:12" s="5" customFormat="1" ht="24.75" customHeight="1">
      <c r="A340" s="669"/>
      <c r="B340" s="669"/>
      <c r="C340" s="4" t="s">
        <v>220</v>
      </c>
      <c r="D340" s="4" t="s">
        <v>221</v>
      </c>
      <c r="E340" s="659"/>
      <c r="F340" s="669"/>
      <c r="G340" s="669"/>
      <c r="H340" s="836"/>
      <c r="I340" s="70" t="s">
        <v>222</v>
      </c>
      <c r="J340" s="690"/>
      <c r="L340" s="20"/>
    </row>
    <row r="341" spans="1:12" s="5" customFormat="1" ht="96" customHeight="1">
      <c r="A341" s="111" t="s">
        <v>129</v>
      </c>
      <c r="B341" s="110">
        <v>11</v>
      </c>
      <c r="C341" s="111" t="s">
        <v>650</v>
      </c>
      <c r="D341" s="110"/>
      <c r="E341" s="110"/>
      <c r="F341" s="110" t="s">
        <v>266</v>
      </c>
      <c r="G341" s="110" t="s">
        <v>202</v>
      </c>
      <c r="H341" s="112" t="s">
        <v>5</v>
      </c>
      <c r="I341" s="138">
        <v>5794.67</v>
      </c>
      <c r="J341" s="640">
        <f>I341*100</f>
        <v>579467</v>
      </c>
      <c r="L341" s="20"/>
    </row>
    <row r="342" spans="1:12" s="5" customFormat="1" ht="39" customHeight="1">
      <c r="A342" s="833" t="s">
        <v>319</v>
      </c>
      <c r="B342" s="834"/>
      <c r="C342" s="834"/>
      <c r="D342" s="834"/>
      <c r="E342" s="834"/>
      <c r="F342" s="834"/>
      <c r="G342" s="834"/>
      <c r="H342" s="834"/>
      <c r="I342" s="835"/>
      <c r="J342" s="117">
        <v>356696.68</v>
      </c>
      <c r="L342" s="20"/>
    </row>
    <row r="343" spans="1:10" ht="24" customHeight="1">
      <c r="A343" s="839" t="s">
        <v>317</v>
      </c>
      <c r="B343" s="840"/>
      <c r="C343" s="840"/>
      <c r="D343" s="840"/>
      <c r="E343" s="840"/>
      <c r="F343" s="840"/>
      <c r="G343" s="840"/>
      <c r="H343" s="840"/>
      <c r="I343" s="841"/>
      <c r="J343" s="560">
        <f>J341+J342</f>
        <v>936163.6799999999</v>
      </c>
    </row>
    <row r="344" spans="1:12" s="5" customFormat="1" ht="45" customHeight="1">
      <c r="A344" s="706"/>
      <c r="B344" s="706"/>
      <c r="C344" s="706"/>
      <c r="D344" s="706"/>
      <c r="E344" s="706"/>
      <c r="F344" s="706"/>
      <c r="G344" s="706"/>
      <c r="H344" s="706"/>
      <c r="I344" s="706"/>
      <c r="J344" s="706"/>
      <c r="L344" s="20"/>
    </row>
    <row r="345" spans="1:12" s="5" customFormat="1" ht="12.75" customHeight="1">
      <c r="A345" s="46"/>
      <c r="I345" s="40"/>
      <c r="L345" s="20"/>
    </row>
    <row r="346" spans="9:12" s="5" customFormat="1" ht="18.75" customHeight="1" thickBot="1">
      <c r="I346" s="40"/>
      <c r="L346" s="20"/>
    </row>
    <row r="347" spans="1:10" ht="48" customHeight="1" thickBot="1" thickTop="1">
      <c r="A347" s="729" t="s">
        <v>299</v>
      </c>
      <c r="B347" s="730"/>
      <c r="C347" s="730"/>
      <c r="D347" s="730"/>
      <c r="E347" s="730"/>
      <c r="F347" s="730"/>
      <c r="G347" s="730"/>
      <c r="H347" s="730"/>
      <c r="I347" s="730"/>
      <c r="J347" s="731"/>
    </row>
    <row r="348" spans="1:12" s="34" customFormat="1" ht="21.75" customHeight="1" thickTop="1">
      <c r="A348" s="691" t="s">
        <v>283</v>
      </c>
      <c r="B348" s="691"/>
      <c r="C348" s="691"/>
      <c r="D348" s="691"/>
      <c r="E348" s="691"/>
      <c r="F348" s="691"/>
      <c r="G348" s="691"/>
      <c r="H348" s="691"/>
      <c r="I348" s="691"/>
      <c r="J348" s="691"/>
      <c r="L348" s="408"/>
    </row>
    <row r="349" spans="1:12" s="3" customFormat="1" ht="15.75">
      <c r="A349" s="737" t="s">
        <v>193</v>
      </c>
      <c r="B349" s="737"/>
      <c r="C349" s="737"/>
      <c r="D349" s="737"/>
      <c r="E349" s="737"/>
      <c r="F349" s="737"/>
      <c r="G349" s="737"/>
      <c r="H349" s="737"/>
      <c r="I349" s="737"/>
      <c r="J349" s="737"/>
      <c r="L349" s="14"/>
    </row>
    <row r="350" spans="1:12" s="3" customFormat="1" ht="15.75">
      <c r="A350" s="737" t="s">
        <v>601</v>
      </c>
      <c r="B350" s="737"/>
      <c r="C350" s="737"/>
      <c r="D350" s="737"/>
      <c r="E350" s="737"/>
      <c r="F350" s="737"/>
      <c r="G350" s="737"/>
      <c r="H350" s="737"/>
      <c r="I350" s="737"/>
      <c r="J350" s="737"/>
      <c r="L350" s="14"/>
    </row>
    <row r="351" spans="1:12" s="3" customFormat="1" ht="18" customHeight="1">
      <c r="A351" s="737" t="s">
        <v>11</v>
      </c>
      <c r="B351" s="737"/>
      <c r="C351" s="737"/>
      <c r="D351" s="737"/>
      <c r="E351" s="737"/>
      <c r="F351" s="737"/>
      <c r="G351" s="737"/>
      <c r="H351" s="737"/>
      <c r="I351" s="737"/>
      <c r="J351" s="737"/>
      <c r="L351" s="14"/>
    </row>
    <row r="352" spans="1:12" s="3" customFormat="1" ht="25.5" customHeight="1">
      <c r="A352" s="94"/>
      <c r="B352" s="94"/>
      <c r="C352" s="94"/>
      <c r="D352" s="94"/>
      <c r="E352" s="94"/>
      <c r="F352" s="94"/>
      <c r="G352" s="94"/>
      <c r="H352" s="94"/>
      <c r="I352" s="94"/>
      <c r="J352" s="94"/>
      <c r="L352" s="14"/>
    </row>
    <row r="353" spans="1:12" s="9" customFormat="1" ht="27" customHeight="1">
      <c r="A353" s="669" t="s">
        <v>122</v>
      </c>
      <c r="B353" s="669" t="s">
        <v>216</v>
      </c>
      <c r="C353" s="669" t="s">
        <v>217</v>
      </c>
      <c r="D353" s="669"/>
      <c r="E353" s="659" t="s">
        <v>218</v>
      </c>
      <c r="F353" s="669" t="s">
        <v>198</v>
      </c>
      <c r="G353" s="669" t="s">
        <v>199</v>
      </c>
      <c r="H353" s="836" t="s">
        <v>200</v>
      </c>
      <c r="I353" s="73" t="s">
        <v>219</v>
      </c>
      <c r="J353" s="690" t="s">
        <v>201</v>
      </c>
      <c r="L353" s="541"/>
    </row>
    <row r="354" spans="1:12" s="5" customFormat="1" ht="18.75" customHeight="1">
      <c r="A354" s="669"/>
      <c r="B354" s="669"/>
      <c r="C354" s="4" t="s">
        <v>220</v>
      </c>
      <c r="D354" s="4" t="s">
        <v>221</v>
      </c>
      <c r="E354" s="659"/>
      <c r="F354" s="669"/>
      <c r="G354" s="669"/>
      <c r="H354" s="836"/>
      <c r="I354" s="70" t="s">
        <v>222</v>
      </c>
      <c r="J354" s="690"/>
      <c r="L354" s="20"/>
    </row>
    <row r="355" spans="1:12" s="5" customFormat="1" ht="18.75" customHeight="1">
      <c r="A355" s="27"/>
      <c r="B355" s="669">
        <v>37</v>
      </c>
      <c r="C355" s="4">
        <v>1225</v>
      </c>
      <c r="D355" s="4">
        <v>1</v>
      </c>
      <c r="E355" s="32"/>
      <c r="F355" s="27" t="s">
        <v>266</v>
      </c>
      <c r="G355" s="27" t="s">
        <v>202</v>
      </c>
      <c r="H355" s="384" t="s">
        <v>485</v>
      </c>
      <c r="I355" s="78">
        <v>6322.69</v>
      </c>
      <c r="J355" s="383">
        <f>I355*100</f>
        <v>632269</v>
      </c>
      <c r="L355" s="20"/>
    </row>
    <row r="356" spans="1:12" s="3" customFormat="1" ht="135" customHeight="1" thickBot="1">
      <c r="A356" s="279" t="s">
        <v>130</v>
      </c>
      <c r="B356" s="669"/>
      <c r="C356" s="48" t="s">
        <v>484</v>
      </c>
      <c r="D356" s="4"/>
      <c r="E356" s="4"/>
      <c r="F356" s="4"/>
      <c r="G356" s="4"/>
      <c r="H356" s="29"/>
      <c r="I356" s="280"/>
      <c r="J356" s="251"/>
      <c r="K356" s="14"/>
      <c r="L356" s="14"/>
    </row>
    <row r="357" spans="1:12" s="46" customFormat="1" ht="34.5" customHeight="1">
      <c r="A357" s="677" t="s">
        <v>184</v>
      </c>
      <c r="B357" s="678"/>
      <c r="C357" s="678"/>
      <c r="D357" s="678"/>
      <c r="E357" s="678"/>
      <c r="F357" s="678"/>
      <c r="G357" s="678"/>
      <c r="H357" s="678"/>
      <c r="I357" s="678"/>
      <c r="J357" s="282">
        <v>677816.24</v>
      </c>
      <c r="K357" s="407"/>
      <c r="L357" s="407"/>
    </row>
    <row r="358" spans="1:12" s="3" customFormat="1" ht="34.5" customHeight="1" thickBot="1">
      <c r="A358" s="684" t="s">
        <v>276</v>
      </c>
      <c r="B358" s="685"/>
      <c r="C358" s="685"/>
      <c r="D358" s="685"/>
      <c r="E358" s="685"/>
      <c r="F358" s="685"/>
      <c r="G358" s="685"/>
      <c r="H358" s="685"/>
      <c r="I358" s="685"/>
      <c r="J358" s="561">
        <f>SUM(J355:J357)</f>
        <v>1310085.24</v>
      </c>
      <c r="K358" s="502"/>
      <c r="L358" s="14"/>
    </row>
    <row r="359" spans="1:12" s="3" customFormat="1" ht="34.5" customHeight="1" thickBot="1">
      <c r="A359" s="728" t="s">
        <v>627</v>
      </c>
      <c r="B359" s="728"/>
      <c r="C359" s="728"/>
      <c r="D359" s="728"/>
      <c r="E359" s="728"/>
      <c r="F359" s="728"/>
      <c r="G359" s="728"/>
      <c r="H359" s="728"/>
      <c r="I359" s="728"/>
      <c r="J359" s="728"/>
      <c r="L359" s="14"/>
    </row>
    <row r="360" spans="1:10" ht="54.75" customHeight="1" thickBot="1">
      <c r="A360" s="732" t="s">
        <v>343</v>
      </c>
      <c r="B360" s="733"/>
      <c r="C360" s="733"/>
      <c r="D360" s="733"/>
      <c r="E360" s="733"/>
      <c r="F360" s="733"/>
      <c r="G360" s="733"/>
      <c r="H360" s="733"/>
      <c r="I360" s="733"/>
      <c r="J360" s="734"/>
    </row>
    <row r="361" spans="1:10" ht="28.5" customHeight="1" thickBot="1">
      <c r="A361" s="590"/>
      <c r="B361" s="590"/>
      <c r="C361" s="590"/>
      <c r="D361" s="590"/>
      <c r="E361" s="590"/>
      <c r="F361" s="590"/>
      <c r="G361" s="590"/>
      <c r="H361" s="590"/>
      <c r="I361" s="590"/>
      <c r="J361" s="590"/>
    </row>
    <row r="362" spans="1:16" ht="48" customHeight="1" thickBot="1" thickTop="1">
      <c r="A362" s="729" t="s">
        <v>344</v>
      </c>
      <c r="B362" s="730"/>
      <c r="C362" s="730"/>
      <c r="D362" s="730"/>
      <c r="E362" s="730"/>
      <c r="F362" s="730"/>
      <c r="G362" s="730"/>
      <c r="H362" s="730"/>
      <c r="I362" s="730"/>
      <c r="J362" s="731"/>
      <c r="P362" t="s">
        <v>524</v>
      </c>
    </row>
    <row r="363" spans="1:10" ht="27" thickTop="1">
      <c r="A363" s="691" t="s">
        <v>281</v>
      </c>
      <c r="B363" s="691"/>
      <c r="C363" s="691"/>
      <c r="D363" s="691"/>
      <c r="E363" s="691"/>
      <c r="F363" s="692"/>
      <c r="G363" s="692"/>
      <c r="H363" s="692"/>
      <c r="I363" s="692"/>
      <c r="J363" s="692"/>
    </row>
    <row r="364" spans="1:12" s="5" customFormat="1" ht="18.75" customHeight="1">
      <c r="A364" s="643" t="s">
        <v>148</v>
      </c>
      <c r="B364" s="643"/>
      <c r="C364" s="643"/>
      <c r="D364" s="643"/>
      <c r="E364" s="643"/>
      <c r="F364" s="644"/>
      <c r="G364" s="644"/>
      <c r="H364" s="644"/>
      <c r="I364" s="40"/>
      <c r="L364" s="20"/>
    </row>
    <row r="365" spans="1:12" s="5" customFormat="1" ht="18.75" customHeight="1">
      <c r="A365" s="707" t="s">
        <v>360</v>
      </c>
      <c r="B365" s="707"/>
      <c r="C365" s="707"/>
      <c r="D365" s="707"/>
      <c r="E365" s="707"/>
      <c r="F365" s="707"/>
      <c r="G365" s="707"/>
      <c r="I365" s="40"/>
      <c r="L365" s="20"/>
    </row>
    <row r="366" spans="1:12" s="5" customFormat="1" ht="18.75" customHeight="1">
      <c r="A366" s="643" t="s">
        <v>361</v>
      </c>
      <c r="B366" s="643"/>
      <c r="C366" s="643"/>
      <c r="D366" s="643"/>
      <c r="E366" s="643"/>
      <c r="F366" s="643"/>
      <c r="G366" s="643"/>
      <c r="I366" s="40"/>
      <c r="L366" s="20"/>
    </row>
    <row r="367" spans="9:12" s="5" customFormat="1" ht="15">
      <c r="I367" s="40"/>
      <c r="L367" s="20"/>
    </row>
    <row r="368" spans="1:12" s="9" customFormat="1" ht="28.5" customHeight="1">
      <c r="A368" s="641" t="s">
        <v>122</v>
      </c>
      <c r="B368" s="641" t="s">
        <v>216</v>
      </c>
      <c r="C368" s="649" t="s">
        <v>217</v>
      </c>
      <c r="D368" s="650"/>
      <c r="E368" s="656" t="s">
        <v>245</v>
      </c>
      <c r="F368" s="641" t="s">
        <v>242</v>
      </c>
      <c r="G368" s="641" t="s">
        <v>199</v>
      </c>
      <c r="H368" s="670" t="s">
        <v>243</v>
      </c>
      <c r="I368" s="672" t="s">
        <v>244</v>
      </c>
      <c r="J368" s="712" t="s">
        <v>201</v>
      </c>
      <c r="L368" s="541"/>
    </row>
    <row r="369" spans="1:12" s="5" customFormat="1" ht="19.5" customHeight="1">
      <c r="A369" s="642"/>
      <c r="B369" s="642"/>
      <c r="C369" s="36" t="s">
        <v>220</v>
      </c>
      <c r="D369" s="36" t="s">
        <v>221</v>
      </c>
      <c r="E369" s="658"/>
      <c r="F369" s="642"/>
      <c r="G369" s="642"/>
      <c r="H369" s="671"/>
      <c r="I369" s="673"/>
      <c r="J369" s="713"/>
      <c r="L369" s="20"/>
    </row>
    <row r="370" spans="1:12" s="3" customFormat="1" ht="29.25" customHeight="1">
      <c r="A370" s="587" t="s">
        <v>573</v>
      </c>
      <c r="B370" s="167">
        <v>69</v>
      </c>
      <c r="C370" s="10">
        <v>335</v>
      </c>
      <c r="D370" s="4"/>
      <c r="E370" s="11" t="s">
        <v>523</v>
      </c>
      <c r="F370" s="4" t="s">
        <v>248</v>
      </c>
      <c r="G370" s="10">
        <v>3</v>
      </c>
      <c r="H370" s="18">
        <v>4.18</v>
      </c>
      <c r="I370" s="78">
        <v>3.95</v>
      </c>
      <c r="J370" s="18">
        <f>H370*75</f>
        <v>313.5</v>
      </c>
      <c r="L370" s="14"/>
    </row>
    <row r="371" spans="1:12" s="46" customFormat="1" ht="15" customHeight="1">
      <c r="A371" s="722" t="s">
        <v>223</v>
      </c>
      <c r="B371" s="723"/>
      <c r="C371" s="723"/>
      <c r="D371" s="723"/>
      <c r="E371" s="723"/>
      <c r="F371" s="723"/>
      <c r="G371" s="723"/>
      <c r="H371" s="723"/>
      <c r="I371" s="724"/>
      <c r="J371" s="31">
        <f>SUM(J370:J370)</f>
        <v>313.5</v>
      </c>
      <c r="L371" s="407"/>
    </row>
    <row r="372" spans="1:12" s="3" customFormat="1" ht="15">
      <c r="A372" s="738"/>
      <c r="B372" s="738"/>
      <c r="C372" s="738"/>
      <c r="D372" s="738"/>
      <c r="E372" s="738"/>
      <c r="F372" s="644"/>
      <c r="G372" s="644"/>
      <c r="H372" s="644"/>
      <c r="I372" s="644"/>
      <c r="J372" s="644"/>
      <c r="L372" s="14"/>
    </row>
    <row r="373" spans="1:12" s="34" customFormat="1" ht="12.75">
      <c r="A373" s="33"/>
      <c r="B373" s="33"/>
      <c r="C373" s="33"/>
      <c r="E373" s="45"/>
      <c r="F373" s="33"/>
      <c r="G373" s="33"/>
      <c r="H373" s="35"/>
      <c r="I373" s="76"/>
      <c r="L373" s="408"/>
    </row>
    <row r="374" spans="1:12" s="3" customFormat="1" ht="29.25" customHeight="1">
      <c r="A374" s="347"/>
      <c r="B374" s="12"/>
      <c r="C374" s="12"/>
      <c r="E374" s="53"/>
      <c r="G374" s="12"/>
      <c r="H374" s="14"/>
      <c r="I374" s="135"/>
      <c r="J374" s="415"/>
      <c r="L374" s="14"/>
    </row>
    <row r="375" spans="1:12" s="34" customFormat="1" ht="26.25">
      <c r="A375" s="691" t="s">
        <v>283</v>
      </c>
      <c r="B375" s="691"/>
      <c r="C375" s="691"/>
      <c r="D375" s="691"/>
      <c r="E375" s="691"/>
      <c r="F375" s="691"/>
      <c r="G375" s="691"/>
      <c r="H375" s="691"/>
      <c r="I375" s="691"/>
      <c r="J375" s="691"/>
      <c r="L375" s="408"/>
    </row>
    <row r="376" spans="1:12" s="5" customFormat="1" ht="15.75">
      <c r="A376" s="643" t="s">
        <v>522</v>
      </c>
      <c r="B376" s="643"/>
      <c r="C376" s="643"/>
      <c r="D376" s="643"/>
      <c r="E376" s="643"/>
      <c r="F376" s="643"/>
      <c r="G376" s="643"/>
      <c r="H376" s="643"/>
      <c r="I376" s="643"/>
      <c r="J376" s="643"/>
      <c r="L376" s="20"/>
    </row>
    <row r="377" spans="1:12" s="5" customFormat="1" ht="15.75">
      <c r="A377" s="643" t="s">
        <v>362</v>
      </c>
      <c r="B377" s="643"/>
      <c r="C377" s="643"/>
      <c r="D377" s="643"/>
      <c r="E377" s="643"/>
      <c r="F377" s="643"/>
      <c r="G377" s="643"/>
      <c r="H377" s="643"/>
      <c r="I377" s="643"/>
      <c r="J377" s="643"/>
      <c r="L377" s="20"/>
    </row>
    <row r="378" spans="1:12" s="5" customFormat="1" ht="15.75">
      <c r="A378" s="643" t="s">
        <v>363</v>
      </c>
      <c r="B378" s="643"/>
      <c r="C378" s="643"/>
      <c r="D378" s="643"/>
      <c r="E378" s="643"/>
      <c r="F378" s="643"/>
      <c r="G378" s="643"/>
      <c r="H378" s="643"/>
      <c r="I378" s="643"/>
      <c r="J378" s="643"/>
      <c r="L378" s="20"/>
    </row>
    <row r="379" spans="9:12" s="5" customFormat="1" ht="7.5" customHeight="1">
      <c r="I379" s="40"/>
      <c r="L379" s="20"/>
    </row>
    <row r="380" spans="1:12" s="9" customFormat="1" ht="18" customHeight="1">
      <c r="A380" s="641" t="s">
        <v>122</v>
      </c>
      <c r="B380" s="641" t="s">
        <v>216</v>
      </c>
      <c r="C380" s="649" t="s">
        <v>217</v>
      </c>
      <c r="D380" s="650"/>
      <c r="E380" s="656" t="s">
        <v>218</v>
      </c>
      <c r="F380" s="641" t="s">
        <v>198</v>
      </c>
      <c r="G380" s="641" t="s">
        <v>199</v>
      </c>
      <c r="H380" s="667" t="s">
        <v>200</v>
      </c>
      <c r="I380" s="73" t="s">
        <v>219</v>
      </c>
      <c r="J380" s="712" t="s">
        <v>201</v>
      </c>
      <c r="L380" s="541"/>
    </row>
    <row r="381" spans="1:12" s="5" customFormat="1" ht="18" customHeight="1">
      <c r="A381" s="642"/>
      <c r="B381" s="642"/>
      <c r="C381" s="4" t="s">
        <v>220</v>
      </c>
      <c r="D381" s="4" t="s">
        <v>221</v>
      </c>
      <c r="E381" s="658"/>
      <c r="F381" s="642"/>
      <c r="G381" s="642"/>
      <c r="H381" s="668"/>
      <c r="I381" s="70" t="s">
        <v>222</v>
      </c>
      <c r="J381" s="713"/>
      <c r="L381" s="20"/>
    </row>
    <row r="382" spans="1:12" s="5" customFormat="1" ht="45" customHeight="1">
      <c r="A382" s="659" t="s">
        <v>131</v>
      </c>
      <c r="B382" s="669">
        <v>69</v>
      </c>
      <c r="C382" s="656">
        <v>606</v>
      </c>
      <c r="D382" s="4">
        <v>4</v>
      </c>
      <c r="E382" s="589"/>
      <c r="F382" s="27" t="s">
        <v>264</v>
      </c>
      <c r="G382" s="27">
        <v>2</v>
      </c>
      <c r="H382" s="370" t="s">
        <v>574</v>
      </c>
      <c r="I382" s="588">
        <v>178110.7</v>
      </c>
      <c r="J382" s="599">
        <f>I382*100</f>
        <v>17811070</v>
      </c>
      <c r="K382" s="406"/>
      <c r="L382" s="20"/>
    </row>
    <row r="383" spans="1:12" s="5" customFormat="1" ht="15">
      <c r="A383" s="659"/>
      <c r="B383" s="669"/>
      <c r="C383" s="657"/>
      <c r="D383" s="4">
        <v>5</v>
      </c>
      <c r="E383" s="4"/>
      <c r="F383" s="27" t="s">
        <v>27</v>
      </c>
      <c r="G383" s="27">
        <v>1</v>
      </c>
      <c r="H383" s="370" t="s">
        <v>501</v>
      </c>
      <c r="I383" s="588">
        <v>1084.56</v>
      </c>
      <c r="J383" s="599">
        <f>I383*50</f>
        <v>54228</v>
      </c>
      <c r="L383" s="20"/>
    </row>
    <row r="384" spans="1:12" s="5" customFormat="1" ht="15">
      <c r="A384" s="659"/>
      <c r="B384" s="669"/>
      <c r="C384" s="658"/>
      <c r="D384" s="4">
        <v>6</v>
      </c>
      <c r="E384" s="4"/>
      <c r="F384" s="27" t="s">
        <v>272</v>
      </c>
      <c r="G384" s="27">
        <v>4</v>
      </c>
      <c r="H384" s="370" t="s">
        <v>575</v>
      </c>
      <c r="I384" s="588">
        <v>905.14</v>
      </c>
      <c r="J384" s="599">
        <f>I384*34</f>
        <v>30774.76</v>
      </c>
      <c r="K384" s="20"/>
      <c r="L384" s="20"/>
    </row>
    <row r="385" spans="1:12" s="5" customFormat="1" ht="19.5" customHeight="1">
      <c r="A385" s="681" t="s">
        <v>519</v>
      </c>
      <c r="B385" s="682"/>
      <c r="C385" s="682"/>
      <c r="D385" s="682"/>
      <c r="E385" s="682"/>
      <c r="F385" s="682"/>
      <c r="G385" s="682"/>
      <c r="H385" s="682"/>
      <c r="I385" s="683"/>
      <c r="J385" s="123">
        <v>108000</v>
      </c>
      <c r="K385" s="406"/>
      <c r="L385" s="20"/>
    </row>
    <row r="386" spans="1:12" s="5" customFormat="1" ht="20.25" customHeight="1">
      <c r="A386" s="818" t="s">
        <v>520</v>
      </c>
      <c r="B386" s="819"/>
      <c r="C386" s="819"/>
      <c r="D386" s="819"/>
      <c r="E386" s="819"/>
      <c r="F386" s="819"/>
      <c r="G386" s="819"/>
      <c r="H386" s="819"/>
      <c r="I386" s="820"/>
      <c r="J386" s="123">
        <v>7492256.76</v>
      </c>
      <c r="K386" s="406"/>
      <c r="L386" s="20"/>
    </row>
    <row r="387" spans="1:12" s="5" customFormat="1" ht="21.75" customHeight="1">
      <c r="A387" s="818" t="s">
        <v>520</v>
      </c>
      <c r="B387" s="819"/>
      <c r="C387" s="819"/>
      <c r="D387" s="819"/>
      <c r="E387" s="819"/>
      <c r="F387" s="819"/>
      <c r="G387" s="819"/>
      <c r="H387" s="819"/>
      <c r="I387" s="820"/>
      <c r="J387" s="123">
        <v>69839</v>
      </c>
      <c r="K387" s="20"/>
      <c r="L387" s="20"/>
    </row>
    <row r="388" spans="1:12" s="5" customFormat="1" ht="15" customHeight="1">
      <c r="A388" s="660" t="s">
        <v>276</v>
      </c>
      <c r="B388" s="660"/>
      <c r="C388" s="660"/>
      <c r="D388" s="660"/>
      <c r="E388" s="660"/>
      <c r="F388" s="660"/>
      <c r="G388" s="660"/>
      <c r="H388" s="660"/>
      <c r="I388" s="660"/>
      <c r="J388" s="118">
        <f>SUM(J382:J387)</f>
        <v>25566168.520000003</v>
      </c>
      <c r="K388" s="406"/>
      <c r="L388" s="406"/>
    </row>
    <row r="389" spans="1:12" s="58" customFormat="1" ht="15.75">
      <c r="A389" s="674" t="s">
        <v>521</v>
      </c>
      <c r="B389" s="675"/>
      <c r="C389" s="675"/>
      <c r="D389" s="675"/>
      <c r="E389" s="675"/>
      <c r="F389" s="675"/>
      <c r="G389" s="675"/>
      <c r="H389" s="675"/>
      <c r="I389" s="675"/>
      <c r="J389" s="676"/>
      <c r="K389" s="39"/>
      <c r="L389" s="39"/>
    </row>
    <row r="390" s="687" customFormat="1" ht="9.75" customHeight="1"/>
    <row r="391" spans="1:12" s="59" customFormat="1" ht="96.75" customHeight="1">
      <c r="A391" s="687" t="s">
        <v>566</v>
      </c>
      <c r="B391" s="687"/>
      <c r="C391" s="687"/>
      <c r="D391" s="687"/>
      <c r="E391" s="687"/>
      <c r="F391" s="864"/>
      <c r="G391" s="864"/>
      <c r="H391" s="864"/>
      <c r="I391" s="864"/>
      <c r="J391" s="864"/>
      <c r="K391" s="377"/>
      <c r="L391" s="377"/>
    </row>
    <row r="392" spans="1:12" s="3" customFormat="1" ht="39" customHeight="1">
      <c r="A392" s="736" t="s">
        <v>639</v>
      </c>
      <c r="B392" s="737"/>
      <c r="C392" s="737"/>
      <c r="D392" s="737"/>
      <c r="E392" s="737"/>
      <c r="F392" s="737"/>
      <c r="G392" s="737"/>
      <c r="H392" s="737"/>
      <c r="I392" s="737"/>
      <c r="J392" s="737"/>
      <c r="K392" s="14"/>
      <c r="L392" s="14"/>
    </row>
    <row r="393" spans="1:12" s="34" customFormat="1" ht="49.5" customHeight="1">
      <c r="A393" s="691" t="s">
        <v>283</v>
      </c>
      <c r="B393" s="691"/>
      <c r="C393" s="691"/>
      <c r="D393" s="691"/>
      <c r="E393" s="691"/>
      <c r="F393" s="691"/>
      <c r="G393" s="691"/>
      <c r="H393" s="691"/>
      <c r="I393" s="691"/>
      <c r="J393" s="691"/>
      <c r="K393" s="408"/>
      <c r="L393" s="408"/>
    </row>
    <row r="394" spans="1:12" s="5" customFormat="1" ht="30" customHeight="1">
      <c r="A394" s="643" t="s">
        <v>148</v>
      </c>
      <c r="B394" s="643"/>
      <c r="C394" s="643"/>
      <c r="D394" s="643"/>
      <c r="E394" s="643"/>
      <c r="F394" s="643"/>
      <c r="G394" s="643"/>
      <c r="H394" s="643"/>
      <c r="I394" s="643"/>
      <c r="J394" s="643"/>
      <c r="L394" s="20"/>
    </row>
    <row r="395" spans="1:12" s="5" customFormat="1" ht="30" customHeight="1">
      <c r="A395" s="643" t="s">
        <v>602</v>
      </c>
      <c r="B395" s="643"/>
      <c r="C395" s="643"/>
      <c r="D395" s="643"/>
      <c r="E395" s="643"/>
      <c r="F395" s="643"/>
      <c r="G395" s="643"/>
      <c r="H395" s="643"/>
      <c r="I395" s="643"/>
      <c r="J395" s="643"/>
      <c r="L395" s="20"/>
    </row>
    <row r="396" spans="1:12" s="5" customFormat="1" ht="30" customHeight="1">
      <c r="A396" s="643" t="s">
        <v>0</v>
      </c>
      <c r="B396" s="643"/>
      <c r="C396" s="643"/>
      <c r="D396" s="643"/>
      <c r="E396" s="643"/>
      <c r="F396" s="643"/>
      <c r="G396" s="643"/>
      <c r="H396" s="643"/>
      <c r="I396" s="643"/>
      <c r="J396" s="643"/>
      <c r="L396" s="20"/>
    </row>
    <row r="397" spans="9:12" s="5" customFormat="1" ht="30" customHeight="1">
      <c r="I397" s="40"/>
      <c r="L397" s="20"/>
    </row>
    <row r="398" spans="1:12" s="9" customFormat="1" ht="33" customHeight="1">
      <c r="A398" s="641" t="s">
        <v>122</v>
      </c>
      <c r="B398" s="641" t="s">
        <v>216</v>
      </c>
      <c r="C398" s="649" t="s">
        <v>217</v>
      </c>
      <c r="D398" s="650"/>
      <c r="E398" s="656" t="s">
        <v>218</v>
      </c>
      <c r="F398" s="641" t="s">
        <v>198</v>
      </c>
      <c r="G398" s="641" t="s">
        <v>199</v>
      </c>
      <c r="H398" s="667" t="s">
        <v>200</v>
      </c>
      <c r="I398" s="73" t="s">
        <v>219</v>
      </c>
      <c r="J398" s="712" t="s">
        <v>201</v>
      </c>
      <c r="L398" s="541"/>
    </row>
    <row r="399" spans="1:12" s="5" customFormat="1" ht="24.75" customHeight="1">
      <c r="A399" s="642"/>
      <c r="B399" s="642"/>
      <c r="C399" s="4" t="s">
        <v>220</v>
      </c>
      <c r="D399" s="4" t="s">
        <v>221</v>
      </c>
      <c r="E399" s="658"/>
      <c r="F399" s="642"/>
      <c r="G399" s="642"/>
      <c r="H399" s="668"/>
      <c r="I399" s="70" t="s">
        <v>222</v>
      </c>
      <c r="J399" s="713"/>
      <c r="L399" s="20"/>
    </row>
    <row r="400" spans="1:12" s="5" customFormat="1" ht="60">
      <c r="A400" s="169" t="s">
        <v>149</v>
      </c>
      <c r="B400" s="273">
        <v>66</v>
      </c>
      <c r="C400" s="273">
        <v>145</v>
      </c>
      <c r="D400" s="409"/>
      <c r="E400" s="409"/>
      <c r="F400" s="273" t="s">
        <v>264</v>
      </c>
      <c r="G400" s="273">
        <v>2</v>
      </c>
      <c r="H400" s="410" t="s">
        <v>345</v>
      </c>
      <c r="I400" s="411">
        <f>5838000/1936.27</f>
        <v>3015.075376884422</v>
      </c>
      <c r="J400" s="562">
        <f>I400*100</f>
        <v>301507.5376884422</v>
      </c>
      <c r="L400" s="20"/>
    </row>
    <row r="401" spans="1:12" s="46" customFormat="1" ht="34.5" customHeight="1">
      <c r="A401" s="645" t="s">
        <v>184</v>
      </c>
      <c r="B401" s="646"/>
      <c r="C401" s="646"/>
      <c r="D401" s="646"/>
      <c r="E401" s="646"/>
      <c r="F401" s="646"/>
      <c r="G401" s="646"/>
      <c r="H401" s="646"/>
      <c r="I401" s="647"/>
      <c r="J401" s="31">
        <v>134324.9</v>
      </c>
      <c r="L401" s="407"/>
    </row>
    <row r="402" spans="1:12" s="5" customFormat="1" ht="24.75" customHeight="1">
      <c r="A402" s="722" t="s">
        <v>276</v>
      </c>
      <c r="B402" s="723"/>
      <c r="C402" s="723"/>
      <c r="D402" s="723"/>
      <c r="E402" s="724"/>
      <c r="F402" s="660"/>
      <c r="G402" s="660"/>
      <c r="H402" s="660"/>
      <c r="I402" s="660"/>
      <c r="J402" s="31">
        <f>SUM(J400:J401)</f>
        <v>435832.4376884422</v>
      </c>
      <c r="K402" s="406"/>
      <c r="L402" s="20"/>
    </row>
    <row r="403" spans="1:12" s="5" customFormat="1" ht="41.25" customHeight="1">
      <c r="A403" s="689" t="s">
        <v>552</v>
      </c>
      <c r="B403" s="689"/>
      <c r="C403" s="689"/>
      <c r="D403" s="689"/>
      <c r="E403" s="689"/>
      <c r="F403" s="689"/>
      <c r="G403" s="689"/>
      <c r="H403" s="689"/>
      <c r="I403" s="689"/>
      <c r="J403" s="689"/>
      <c r="L403" s="20"/>
    </row>
    <row r="404" spans="1:12" s="34" customFormat="1" ht="12.75">
      <c r="A404" s="735"/>
      <c r="B404" s="735"/>
      <c r="C404" s="735"/>
      <c r="D404" s="735"/>
      <c r="E404" s="735"/>
      <c r="F404" s="735"/>
      <c r="G404" s="735"/>
      <c r="H404" s="735"/>
      <c r="I404" s="735"/>
      <c r="J404" s="735"/>
      <c r="L404" s="408"/>
    </row>
    <row r="405" spans="1:12" s="34" customFormat="1" ht="12.75">
      <c r="A405" s="33"/>
      <c r="B405" s="33"/>
      <c r="C405" s="33"/>
      <c r="E405" s="45"/>
      <c r="F405" s="33"/>
      <c r="G405" s="33"/>
      <c r="I405" s="79"/>
      <c r="L405" s="408"/>
    </row>
    <row r="406" spans="1:10" ht="49.5" customHeight="1">
      <c r="A406" s="648" t="s">
        <v>283</v>
      </c>
      <c r="B406" s="648"/>
      <c r="C406" s="648"/>
      <c r="D406" s="648"/>
      <c r="E406" s="648"/>
      <c r="F406" s="648"/>
      <c r="G406" s="648"/>
      <c r="H406" s="648"/>
      <c r="I406" s="648"/>
      <c r="J406" s="648"/>
    </row>
    <row r="407" spans="1:10" ht="30" customHeight="1">
      <c r="A407" s="643" t="s">
        <v>522</v>
      </c>
      <c r="B407" s="643"/>
      <c r="C407" s="643"/>
      <c r="D407" s="643"/>
      <c r="E407" s="643"/>
      <c r="F407" s="643"/>
      <c r="G407" s="643"/>
      <c r="H407" s="643"/>
      <c r="I407" s="643"/>
      <c r="J407" s="643"/>
    </row>
    <row r="408" spans="1:10" ht="30" customHeight="1">
      <c r="A408" s="643" t="s">
        <v>1</v>
      </c>
      <c r="B408" s="643"/>
      <c r="C408" s="643"/>
      <c r="D408" s="643"/>
      <c r="E408" s="643"/>
      <c r="F408" s="643"/>
      <c r="G408" s="643"/>
      <c r="H408" s="643"/>
      <c r="I408" s="643"/>
      <c r="J408" s="643"/>
    </row>
    <row r="409" spans="1:10" ht="30" customHeight="1">
      <c r="A409" s="643" t="s">
        <v>70</v>
      </c>
      <c r="B409" s="643"/>
      <c r="C409" s="643"/>
      <c r="D409" s="643"/>
      <c r="E409" s="643"/>
      <c r="F409" s="643"/>
      <c r="G409" s="643"/>
      <c r="H409" s="643"/>
      <c r="I409" s="643"/>
      <c r="J409" s="643"/>
    </row>
    <row r="410" spans="1:10" ht="30" customHeight="1">
      <c r="A410" s="5"/>
      <c r="B410" s="5"/>
      <c r="C410" s="5"/>
      <c r="D410" s="5"/>
      <c r="E410" s="5"/>
      <c r="F410" s="5"/>
      <c r="G410" s="5"/>
      <c r="H410" s="5"/>
      <c r="I410" s="40"/>
      <c r="J410" s="5"/>
    </row>
    <row r="411" spans="1:12" s="9" customFormat="1" ht="33" customHeight="1">
      <c r="A411" s="641" t="s">
        <v>122</v>
      </c>
      <c r="B411" s="641" t="s">
        <v>216</v>
      </c>
      <c r="C411" s="649" t="s">
        <v>217</v>
      </c>
      <c r="D411" s="650"/>
      <c r="E411" s="656" t="s">
        <v>218</v>
      </c>
      <c r="F411" s="641" t="s">
        <v>198</v>
      </c>
      <c r="G411" s="641" t="s">
        <v>199</v>
      </c>
      <c r="H411" s="667" t="s">
        <v>200</v>
      </c>
      <c r="I411" s="73" t="s">
        <v>219</v>
      </c>
      <c r="J411" s="712" t="s">
        <v>201</v>
      </c>
      <c r="L411" s="541"/>
    </row>
    <row r="412" spans="1:12" s="5" customFormat="1" ht="24.75" customHeight="1">
      <c r="A412" s="642"/>
      <c r="B412" s="642"/>
      <c r="C412" s="4" t="s">
        <v>220</v>
      </c>
      <c r="D412" s="4" t="s">
        <v>221</v>
      </c>
      <c r="E412" s="658"/>
      <c r="F412" s="642"/>
      <c r="G412" s="642"/>
      <c r="H412" s="668"/>
      <c r="I412" s="70" t="s">
        <v>222</v>
      </c>
      <c r="J412" s="713"/>
      <c r="L412" s="20"/>
    </row>
    <row r="413" spans="1:10" ht="40.5" customHeight="1" thickBot="1">
      <c r="A413" s="111" t="s">
        <v>150</v>
      </c>
      <c r="B413" s="273">
        <v>74</v>
      </c>
      <c r="C413" s="273">
        <v>271</v>
      </c>
      <c r="D413" s="273"/>
      <c r="E413" s="273"/>
      <c r="F413" s="273" t="s">
        <v>266</v>
      </c>
      <c r="G413" s="273" t="s">
        <v>202</v>
      </c>
      <c r="H413" s="410" t="s">
        <v>334</v>
      </c>
      <c r="I413" s="413">
        <v>10114.32</v>
      </c>
      <c r="J413" s="562">
        <f>I413*100</f>
        <v>1011432</v>
      </c>
    </row>
    <row r="414" spans="1:12" s="46" customFormat="1" ht="34.5" customHeight="1">
      <c r="A414" s="677" t="s">
        <v>184</v>
      </c>
      <c r="B414" s="678"/>
      <c r="C414" s="678"/>
      <c r="D414" s="678"/>
      <c r="E414" s="678"/>
      <c r="F414" s="678"/>
      <c r="G414" s="678"/>
      <c r="H414" s="678"/>
      <c r="I414" s="678"/>
      <c r="J414" s="282">
        <v>17632.8</v>
      </c>
      <c r="L414" s="407"/>
    </row>
    <row r="415" spans="1:12" s="3" customFormat="1" ht="34.5" customHeight="1" thickBot="1">
      <c r="A415" s="684" t="s">
        <v>276</v>
      </c>
      <c r="B415" s="685"/>
      <c r="C415" s="685"/>
      <c r="D415" s="685"/>
      <c r="E415" s="685"/>
      <c r="F415" s="685"/>
      <c r="G415" s="685"/>
      <c r="H415" s="685"/>
      <c r="I415" s="685"/>
      <c r="J415" s="561">
        <f>SUM(J413:J414)</f>
        <v>1029064.8</v>
      </c>
      <c r="L415" s="14"/>
    </row>
    <row r="416" spans="1:12" s="3" customFormat="1" ht="34.5" customHeight="1">
      <c r="A416" s="728" t="s">
        <v>569</v>
      </c>
      <c r="B416" s="728"/>
      <c r="C416" s="728"/>
      <c r="D416" s="728"/>
      <c r="E416" s="728"/>
      <c r="F416" s="728"/>
      <c r="G416" s="728"/>
      <c r="H416" s="728"/>
      <c r="I416" s="728"/>
      <c r="J416" s="728"/>
      <c r="L416" s="14"/>
    </row>
    <row r="417" spans="9:12" s="34" customFormat="1" ht="12.75">
      <c r="I417" s="79"/>
      <c r="L417" s="408"/>
    </row>
    <row r="418" spans="1:10" ht="49.5" customHeight="1">
      <c r="A418" s="648" t="s">
        <v>283</v>
      </c>
      <c r="B418" s="648"/>
      <c r="C418" s="648"/>
      <c r="D418" s="648"/>
      <c r="E418" s="648"/>
      <c r="F418" s="648"/>
      <c r="G418" s="648"/>
      <c r="H418" s="648"/>
      <c r="I418" s="648"/>
      <c r="J418" s="648"/>
    </row>
    <row r="419" spans="1:12" s="5" customFormat="1" ht="30" customHeight="1">
      <c r="A419" s="643" t="s">
        <v>522</v>
      </c>
      <c r="B419" s="643"/>
      <c r="C419" s="643"/>
      <c r="D419" s="643"/>
      <c r="E419" s="643"/>
      <c r="F419" s="643"/>
      <c r="G419" s="643"/>
      <c r="H419" s="643"/>
      <c r="I419" s="643"/>
      <c r="J419" s="643"/>
      <c r="L419" s="20"/>
    </row>
    <row r="420" spans="1:12" s="5" customFormat="1" ht="30" customHeight="1">
      <c r="A420" s="643" t="s">
        <v>362</v>
      </c>
      <c r="B420" s="643"/>
      <c r="C420" s="643"/>
      <c r="D420" s="643"/>
      <c r="E420" s="643"/>
      <c r="F420" s="643"/>
      <c r="G420" s="643"/>
      <c r="H420" s="643"/>
      <c r="I420" s="643"/>
      <c r="J420" s="643"/>
      <c r="L420" s="20"/>
    </row>
    <row r="421" spans="1:12" s="5" customFormat="1" ht="30" customHeight="1">
      <c r="A421" s="643" t="s">
        <v>69</v>
      </c>
      <c r="B421" s="643"/>
      <c r="C421" s="643"/>
      <c r="D421" s="643"/>
      <c r="E421" s="643"/>
      <c r="F421" s="643"/>
      <c r="G421" s="643"/>
      <c r="H421" s="643"/>
      <c r="I421" s="643"/>
      <c r="J421" s="643"/>
      <c r="L421" s="20"/>
    </row>
    <row r="422" spans="9:12" s="5" customFormat="1" ht="30" customHeight="1">
      <c r="I422" s="40"/>
      <c r="L422" s="20"/>
    </row>
    <row r="423" spans="1:12" s="9" customFormat="1" ht="33" customHeight="1">
      <c r="A423" s="641" t="s">
        <v>122</v>
      </c>
      <c r="B423" s="641" t="s">
        <v>216</v>
      </c>
      <c r="C423" s="649" t="s">
        <v>217</v>
      </c>
      <c r="D423" s="650"/>
      <c r="E423" s="656" t="s">
        <v>218</v>
      </c>
      <c r="F423" s="641" t="s">
        <v>198</v>
      </c>
      <c r="G423" s="641" t="s">
        <v>199</v>
      </c>
      <c r="H423" s="667" t="s">
        <v>200</v>
      </c>
      <c r="I423" s="73" t="s">
        <v>219</v>
      </c>
      <c r="J423" s="712" t="s">
        <v>201</v>
      </c>
      <c r="L423" s="541"/>
    </row>
    <row r="424" spans="1:12" s="5" customFormat="1" ht="24.75" customHeight="1">
      <c r="A424" s="642"/>
      <c r="B424" s="642"/>
      <c r="C424" s="4" t="s">
        <v>220</v>
      </c>
      <c r="D424" s="4" t="s">
        <v>221</v>
      </c>
      <c r="E424" s="658"/>
      <c r="F424" s="642"/>
      <c r="G424" s="642"/>
      <c r="H424" s="668"/>
      <c r="I424" s="70" t="s">
        <v>222</v>
      </c>
      <c r="J424" s="713"/>
      <c r="L424" s="20"/>
    </row>
    <row r="425" spans="1:12" s="5" customFormat="1" ht="57" customHeight="1" thickBot="1">
      <c r="A425" s="111" t="s">
        <v>131</v>
      </c>
      <c r="B425" s="273">
        <v>69</v>
      </c>
      <c r="C425" s="273">
        <v>606</v>
      </c>
      <c r="D425" s="409"/>
      <c r="E425" s="409"/>
      <c r="F425" s="273" t="s">
        <v>266</v>
      </c>
      <c r="G425" s="273" t="s">
        <v>202</v>
      </c>
      <c r="H425" s="410" t="s">
        <v>346</v>
      </c>
      <c r="I425" s="411" t="s">
        <v>518</v>
      </c>
      <c r="J425" s="412">
        <v>584672</v>
      </c>
      <c r="L425" s="20"/>
    </row>
    <row r="426" spans="1:12" s="3" customFormat="1" ht="34.5" customHeight="1" thickBot="1">
      <c r="A426" s="842" t="s">
        <v>276</v>
      </c>
      <c r="B426" s="843"/>
      <c r="C426" s="843"/>
      <c r="D426" s="843"/>
      <c r="E426" s="843"/>
      <c r="F426" s="843"/>
      <c r="G426" s="843"/>
      <c r="H426" s="843"/>
      <c r="I426" s="844"/>
      <c r="J426" s="414">
        <v>584672</v>
      </c>
      <c r="L426" s="14"/>
    </row>
    <row r="427" spans="1:12" s="34" customFormat="1" ht="13.5" thickBot="1">
      <c r="A427"/>
      <c r="B427"/>
      <c r="C427"/>
      <c r="D427"/>
      <c r="E427"/>
      <c r="F427" s="22"/>
      <c r="G427"/>
      <c r="H427" s="25"/>
      <c r="I427" s="68"/>
      <c r="J427" s="16"/>
      <c r="L427" s="408"/>
    </row>
    <row r="428" spans="1:10" ht="48" customHeight="1" thickBot="1" thickTop="1">
      <c r="A428" s="729" t="s">
        <v>348</v>
      </c>
      <c r="B428" s="730"/>
      <c r="C428" s="730"/>
      <c r="D428" s="730"/>
      <c r="E428" s="730"/>
      <c r="F428" s="730"/>
      <c r="G428" s="730"/>
      <c r="H428" s="730"/>
      <c r="I428" s="730"/>
      <c r="J428" s="731"/>
    </row>
    <row r="429" spans="1:10" ht="27" thickTop="1">
      <c r="A429" s="691" t="s">
        <v>283</v>
      </c>
      <c r="B429" s="691"/>
      <c r="C429" s="691"/>
      <c r="D429" s="691"/>
      <c r="E429" s="691"/>
      <c r="F429" s="691"/>
      <c r="G429" s="691"/>
      <c r="H429" s="691"/>
      <c r="I429" s="691"/>
      <c r="J429" s="691"/>
    </row>
    <row r="430" spans="1:12" s="5" customFormat="1" ht="19.5" customHeight="1">
      <c r="A430" s="707" t="s">
        <v>502</v>
      </c>
      <c r="B430" s="707"/>
      <c r="C430" s="707"/>
      <c r="D430" s="707"/>
      <c r="E430" s="707"/>
      <c r="F430" s="707"/>
      <c r="G430" s="707"/>
      <c r="H430" s="707"/>
      <c r="I430" s="707"/>
      <c r="J430" s="707"/>
      <c r="L430" s="20"/>
    </row>
    <row r="431" spans="1:12" s="5" customFormat="1" ht="19.5" customHeight="1">
      <c r="A431" s="643" t="s">
        <v>603</v>
      </c>
      <c r="B431" s="643"/>
      <c r="C431" s="643"/>
      <c r="D431" s="643"/>
      <c r="E431" s="643"/>
      <c r="F431" s="643"/>
      <c r="G431" s="643"/>
      <c r="H431" s="643"/>
      <c r="I431" s="643"/>
      <c r="J431" s="643"/>
      <c r="L431" s="20"/>
    </row>
    <row r="432" spans="1:12" s="5" customFormat="1" ht="19.5" customHeight="1">
      <c r="A432" s="643" t="s">
        <v>16</v>
      </c>
      <c r="B432" s="643"/>
      <c r="C432" s="643"/>
      <c r="D432" s="643"/>
      <c r="E432" s="643"/>
      <c r="F432" s="643"/>
      <c r="G432" s="643"/>
      <c r="H432" s="643"/>
      <c r="I432" s="643"/>
      <c r="J432" s="643"/>
      <c r="L432" s="20"/>
    </row>
    <row r="433" spans="5:12" s="5" customFormat="1" ht="15">
      <c r="E433" s="51"/>
      <c r="I433" s="40"/>
      <c r="L433" s="20"/>
    </row>
    <row r="434" spans="1:12" s="9" customFormat="1" ht="33" customHeight="1">
      <c r="A434" s="641" t="s">
        <v>122</v>
      </c>
      <c r="B434" s="641" t="s">
        <v>216</v>
      </c>
      <c r="C434" s="649" t="s">
        <v>217</v>
      </c>
      <c r="D434" s="650"/>
      <c r="E434" s="656" t="s">
        <v>218</v>
      </c>
      <c r="F434" s="641" t="s">
        <v>198</v>
      </c>
      <c r="G434" s="641" t="s">
        <v>199</v>
      </c>
      <c r="H434" s="667" t="s">
        <v>200</v>
      </c>
      <c r="I434" s="73" t="s">
        <v>219</v>
      </c>
      <c r="J434" s="712" t="s">
        <v>201</v>
      </c>
      <c r="L434" s="541"/>
    </row>
    <row r="435" spans="1:12" s="5" customFormat="1" ht="24.75" customHeight="1">
      <c r="A435" s="642"/>
      <c r="B435" s="642"/>
      <c r="C435" s="4" t="s">
        <v>220</v>
      </c>
      <c r="D435" s="4" t="s">
        <v>221</v>
      </c>
      <c r="E435" s="658"/>
      <c r="F435" s="642"/>
      <c r="G435" s="642"/>
      <c r="H435" s="668"/>
      <c r="I435" s="70" t="s">
        <v>222</v>
      </c>
      <c r="J435" s="713"/>
      <c r="L435" s="20"/>
    </row>
    <row r="436" spans="1:12" s="5" customFormat="1" ht="15.75" thickBot="1">
      <c r="A436" s="36" t="s">
        <v>151</v>
      </c>
      <c r="B436" s="110">
        <v>15</v>
      </c>
      <c r="C436" s="278">
        <v>810</v>
      </c>
      <c r="D436" s="36"/>
      <c r="E436" s="36"/>
      <c r="F436" s="110" t="s">
        <v>266</v>
      </c>
      <c r="G436" s="36" t="s">
        <v>202</v>
      </c>
      <c r="H436" s="112" t="s">
        <v>503</v>
      </c>
      <c r="I436" s="138">
        <v>2905.29</v>
      </c>
      <c r="J436" s="283">
        <f>I436*100</f>
        <v>290529</v>
      </c>
      <c r="L436" s="20"/>
    </row>
    <row r="437" spans="1:12" s="3" customFormat="1" ht="34.5" customHeight="1" thickBot="1">
      <c r="A437" s="810" t="s">
        <v>276</v>
      </c>
      <c r="B437" s="811"/>
      <c r="C437" s="811"/>
      <c r="D437" s="811"/>
      <c r="E437" s="811"/>
      <c r="F437" s="811"/>
      <c r="G437" s="811"/>
      <c r="H437" s="811"/>
      <c r="I437" s="811"/>
      <c r="J437" s="288">
        <f>SUM(J435:J436)</f>
        <v>290529</v>
      </c>
      <c r="L437" s="14"/>
    </row>
    <row r="438" spans="9:12" s="5" customFormat="1" ht="15">
      <c r="I438" s="40"/>
      <c r="L438" s="20"/>
    </row>
    <row r="439" spans="1:12" s="5" customFormat="1" ht="30.75" customHeight="1">
      <c r="A439" s="687"/>
      <c r="B439" s="687"/>
      <c r="C439" s="687"/>
      <c r="D439" s="687"/>
      <c r="E439" s="687"/>
      <c r="F439" s="687"/>
      <c r="G439" s="687"/>
      <c r="H439" s="687"/>
      <c r="I439" s="687"/>
      <c r="J439" s="687"/>
      <c r="L439" s="20"/>
    </row>
    <row r="440" spans="1:12" s="5" customFormat="1" ht="15.75">
      <c r="A440" s="643"/>
      <c r="B440" s="643"/>
      <c r="C440" s="643"/>
      <c r="D440" s="643"/>
      <c r="E440" s="643"/>
      <c r="F440" s="643"/>
      <c r="G440" s="643"/>
      <c r="H440" s="643"/>
      <c r="I440" s="643"/>
      <c r="J440" s="643"/>
      <c r="L440" s="20"/>
    </row>
    <row r="441" ht="13.5" thickBot="1"/>
    <row r="442" spans="1:10" ht="90" customHeight="1" thickBot="1" thickTop="1">
      <c r="A442" s="859" t="s">
        <v>194</v>
      </c>
      <c r="B442" s="860"/>
      <c r="C442" s="860"/>
      <c r="D442" s="860"/>
      <c r="E442" s="860"/>
      <c r="F442" s="860"/>
      <c r="G442" s="860"/>
      <c r="H442" s="860"/>
      <c r="I442" s="860"/>
      <c r="J442" s="861"/>
    </row>
    <row r="443" spans="1:10" ht="27" thickTop="1">
      <c r="A443" s="648" t="s">
        <v>283</v>
      </c>
      <c r="B443" s="648"/>
      <c r="C443" s="648"/>
      <c r="D443" s="648"/>
      <c r="E443" s="648"/>
      <c r="F443" s="648"/>
      <c r="G443" s="648"/>
      <c r="H443" s="648"/>
      <c r="I443" s="648"/>
      <c r="J443" s="648"/>
    </row>
    <row r="444" spans="1:12" s="5" customFormat="1" ht="19.5" customHeight="1">
      <c r="A444" s="643" t="s">
        <v>303</v>
      </c>
      <c r="B444" s="643"/>
      <c r="C444" s="643"/>
      <c r="D444" s="643"/>
      <c r="E444" s="643"/>
      <c r="F444" s="643"/>
      <c r="G444" s="643"/>
      <c r="H444" s="643"/>
      <c r="I444" s="643"/>
      <c r="J444" s="643"/>
      <c r="L444" s="20"/>
    </row>
    <row r="445" spans="1:12" s="5" customFormat="1" ht="19.5" customHeight="1">
      <c r="A445" s="44"/>
      <c r="B445" s="44"/>
      <c r="C445" s="845" t="s">
        <v>349</v>
      </c>
      <c r="D445" s="845"/>
      <c r="E445" s="845"/>
      <c r="F445" s="845"/>
      <c r="G445" s="845"/>
      <c r="H445" s="845"/>
      <c r="I445" s="845"/>
      <c r="J445" s="845"/>
      <c r="L445" s="20"/>
    </row>
    <row r="446" spans="1:12" s="5" customFormat="1" ht="19.5" customHeight="1">
      <c r="A446" s="44"/>
      <c r="B446" s="44"/>
      <c r="C446" s="845" t="s">
        <v>350</v>
      </c>
      <c r="D446" s="845"/>
      <c r="E446" s="845"/>
      <c r="F446" s="845"/>
      <c r="G446" s="845"/>
      <c r="H446" s="845"/>
      <c r="I446" s="845"/>
      <c r="J446" s="98"/>
      <c r="L446" s="20"/>
    </row>
    <row r="447" spans="1:12" s="5" customFormat="1" ht="19.5" customHeight="1">
      <c r="A447" s="44"/>
      <c r="B447" s="44"/>
      <c r="C447" s="98" t="s">
        <v>351</v>
      </c>
      <c r="D447" s="44"/>
      <c r="E447" s="44"/>
      <c r="F447" s="44"/>
      <c r="G447" s="44"/>
      <c r="H447" s="44"/>
      <c r="I447" s="44"/>
      <c r="J447" s="44"/>
      <c r="L447" s="20"/>
    </row>
    <row r="448" spans="1:12" s="5" customFormat="1" ht="19.5" customHeight="1">
      <c r="A448" s="44"/>
      <c r="B448" s="44"/>
      <c r="C448" s="98" t="s">
        <v>352</v>
      </c>
      <c r="D448" s="44"/>
      <c r="E448" s="44"/>
      <c r="F448" s="44"/>
      <c r="G448" s="44"/>
      <c r="H448" s="44"/>
      <c r="I448" s="44"/>
      <c r="J448" s="44"/>
      <c r="L448" s="20"/>
    </row>
    <row r="449" spans="1:12" s="5" customFormat="1" ht="19.5" customHeight="1">
      <c r="A449" s="44"/>
      <c r="B449" s="44"/>
      <c r="C449" s="98" t="s">
        <v>353</v>
      </c>
      <c r="D449" s="44"/>
      <c r="E449" s="44"/>
      <c r="F449" s="44"/>
      <c r="G449" s="44"/>
      <c r="H449" s="44"/>
      <c r="I449" s="44"/>
      <c r="J449" s="44"/>
      <c r="L449" s="20"/>
    </row>
    <row r="450" spans="1:12" s="5" customFormat="1" ht="19.5" customHeight="1">
      <c r="A450" s="44"/>
      <c r="B450" s="44"/>
      <c r="C450" s="98" t="s">
        <v>354</v>
      </c>
      <c r="D450" s="44"/>
      <c r="E450" s="44"/>
      <c r="F450" s="44"/>
      <c r="G450" s="44"/>
      <c r="H450" s="44"/>
      <c r="I450" s="44"/>
      <c r="J450" s="44"/>
      <c r="L450" s="20"/>
    </row>
    <row r="451" spans="1:12" s="5" customFormat="1" ht="28.5" customHeight="1">
      <c r="A451" s="643" t="s">
        <v>604</v>
      </c>
      <c r="B451" s="643"/>
      <c r="C451" s="643"/>
      <c r="D451" s="643"/>
      <c r="E451" s="643"/>
      <c r="F451" s="643"/>
      <c r="G451" s="643"/>
      <c r="H451" s="643"/>
      <c r="I451" s="643"/>
      <c r="J451" s="643"/>
      <c r="L451" s="20"/>
    </row>
    <row r="452" spans="1:12" s="5" customFormat="1" ht="30.75" customHeight="1">
      <c r="A452" s="643" t="s">
        <v>17</v>
      </c>
      <c r="B452" s="643"/>
      <c r="C452" s="643"/>
      <c r="D452" s="643"/>
      <c r="E452" s="643"/>
      <c r="F452" s="643"/>
      <c r="G452" s="643"/>
      <c r="H452" s="643"/>
      <c r="I452" s="643"/>
      <c r="J452" s="643"/>
      <c r="L452" s="20"/>
    </row>
    <row r="453" spans="1:12" s="5" customFormat="1" ht="32.25" customHeight="1">
      <c r="A453" s="644"/>
      <c r="B453" s="644"/>
      <c r="C453" s="644"/>
      <c r="D453" s="644"/>
      <c r="E453" s="644"/>
      <c r="F453" s="644"/>
      <c r="G453" s="644"/>
      <c r="H453" s="644"/>
      <c r="I453" s="644"/>
      <c r="J453" s="644"/>
      <c r="L453" s="20"/>
    </row>
    <row r="454" spans="1:12" s="9" customFormat="1" ht="33" customHeight="1">
      <c r="A454" s="669" t="s">
        <v>122</v>
      </c>
      <c r="B454" s="669" t="s">
        <v>216</v>
      </c>
      <c r="C454" s="669" t="s">
        <v>217</v>
      </c>
      <c r="D454" s="669"/>
      <c r="E454" s="659" t="s">
        <v>218</v>
      </c>
      <c r="F454" s="641" t="s">
        <v>198</v>
      </c>
      <c r="G454" s="641" t="s">
        <v>199</v>
      </c>
      <c r="H454" s="667" t="s">
        <v>200</v>
      </c>
      <c r="I454" s="73" t="s">
        <v>219</v>
      </c>
      <c r="J454" s="712" t="s">
        <v>201</v>
      </c>
      <c r="L454" s="541"/>
    </row>
    <row r="455" spans="1:12" s="5" customFormat="1" ht="24.75" customHeight="1">
      <c r="A455" s="669"/>
      <c r="B455" s="669"/>
      <c r="C455" s="4" t="s">
        <v>220</v>
      </c>
      <c r="D455" s="4" t="s">
        <v>221</v>
      </c>
      <c r="E455" s="659"/>
      <c r="F455" s="642"/>
      <c r="G455" s="642"/>
      <c r="H455" s="668"/>
      <c r="I455" s="70" t="s">
        <v>222</v>
      </c>
      <c r="J455" s="713"/>
      <c r="L455" s="20"/>
    </row>
    <row r="456" spans="1:12" s="5" customFormat="1" ht="45.75" thickBot="1">
      <c r="A456" s="111" t="s">
        <v>152</v>
      </c>
      <c r="B456" s="110">
        <v>10</v>
      </c>
      <c r="C456" s="285" t="s">
        <v>355</v>
      </c>
      <c r="D456" s="36"/>
      <c r="E456" s="36"/>
      <c r="F456" s="273" t="s">
        <v>266</v>
      </c>
      <c r="G456" s="273" t="s">
        <v>202</v>
      </c>
      <c r="H456" s="273" t="s">
        <v>335</v>
      </c>
      <c r="I456" s="286">
        <v>7725.09</v>
      </c>
      <c r="J456" s="272">
        <f>I456*100</f>
        <v>772509</v>
      </c>
      <c r="L456" s="20"/>
    </row>
    <row r="457" spans="1:12" s="3" customFormat="1" ht="34.5" customHeight="1" thickBot="1">
      <c r="A457" s="810" t="s">
        <v>276</v>
      </c>
      <c r="B457" s="811"/>
      <c r="C457" s="811"/>
      <c r="D457" s="811"/>
      <c r="E457" s="811"/>
      <c r="F457" s="811"/>
      <c r="G457" s="811"/>
      <c r="H457" s="811"/>
      <c r="I457" s="811"/>
      <c r="J457" s="563">
        <f>SUM(J455:J456)</f>
        <v>772509</v>
      </c>
      <c r="L457" s="14"/>
    </row>
    <row r="458" spans="1:12" s="5" customFormat="1" ht="32.25" customHeight="1">
      <c r="A458" s="687"/>
      <c r="B458" s="687"/>
      <c r="C458" s="687"/>
      <c r="D458" s="687"/>
      <c r="E458" s="687"/>
      <c r="F458" s="687"/>
      <c r="G458" s="687"/>
      <c r="H458" s="687"/>
      <c r="I458" s="687"/>
      <c r="J458" s="687"/>
      <c r="L458" s="20"/>
    </row>
    <row r="459" spans="1:12" s="5" customFormat="1" ht="15.75">
      <c r="A459" s="643"/>
      <c r="B459" s="643"/>
      <c r="C459" s="643"/>
      <c r="D459" s="643"/>
      <c r="E459" s="643"/>
      <c r="F459" s="643"/>
      <c r="G459" s="643"/>
      <c r="H459" s="643"/>
      <c r="I459" s="643"/>
      <c r="J459" s="643"/>
      <c r="L459" s="20"/>
    </row>
    <row r="460" spans="8:12" s="5" customFormat="1" ht="15.75" thickBot="1">
      <c r="H460" s="52"/>
      <c r="I460" s="69"/>
      <c r="J460" s="20"/>
      <c r="L460" s="20"/>
    </row>
    <row r="461" spans="1:10" ht="48" customHeight="1" thickBot="1" thickTop="1">
      <c r="A461" s="729" t="s">
        <v>356</v>
      </c>
      <c r="B461" s="730"/>
      <c r="C461" s="730"/>
      <c r="D461" s="730"/>
      <c r="E461" s="730"/>
      <c r="F461" s="730"/>
      <c r="G461" s="730"/>
      <c r="H461" s="730"/>
      <c r="I461" s="730"/>
      <c r="J461" s="731"/>
    </row>
    <row r="462" spans="1:10" ht="30" customHeight="1" thickTop="1">
      <c r="A462" s="648" t="s">
        <v>283</v>
      </c>
      <c r="B462" s="648"/>
      <c r="C462" s="648"/>
      <c r="D462" s="648"/>
      <c r="E462" s="648"/>
      <c r="F462" s="648"/>
      <c r="G462" s="648"/>
      <c r="H462" s="648"/>
      <c r="I462" s="648"/>
      <c r="J462" s="648"/>
    </row>
    <row r="463" spans="1:12" s="5" customFormat="1" ht="51" customHeight="1">
      <c r="A463" s="775" t="s">
        <v>584</v>
      </c>
      <c r="B463" s="644"/>
      <c r="C463" s="644"/>
      <c r="D463" s="644"/>
      <c r="E463" s="644"/>
      <c r="F463" s="644"/>
      <c r="G463" s="644"/>
      <c r="H463" s="644"/>
      <c r="I463" s="644"/>
      <c r="J463" s="644"/>
      <c r="L463" s="20"/>
    </row>
    <row r="464" spans="1:12" s="5" customFormat="1" ht="23.25" customHeight="1">
      <c r="A464" s="643" t="s">
        <v>605</v>
      </c>
      <c r="B464" s="644"/>
      <c r="C464" s="644"/>
      <c r="D464" s="644"/>
      <c r="E464" s="644"/>
      <c r="F464" s="644"/>
      <c r="G464" s="644"/>
      <c r="H464" s="644"/>
      <c r="I464" s="644"/>
      <c r="J464" s="644"/>
      <c r="L464" s="20"/>
    </row>
    <row r="465" spans="1:12" s="5" customFormat="1" ht="24.75" customHeight="1">
      <c r="A465" s="643" t="s">
        <v>22</v>
      </c>
      <c r="B465" s="644"/>
      <c r="C465" s="644"/>
      <c r="D465" s="644"/>
      <c r="E465" s="644"/>
      <c r="F465" s="644"/>
      <c r="G465" s="644"/>
      <c r="H465" s="644"/>
      <c r="I465" s="644"/>
      <c r="J465" s="644"/>
      <c r="L465" s="20"/>
    </row>
    <row r="466" spans="1:12" s="5" customFormat="1" ht="15">
      <c r="A466" s="44"/>
      <c r="B466" s="44"/>
      <c r="C466" s="44"/>
      <c r="D466" s="44"/>
      <c r="E466" s="44"/>
      <c r="F466" s="44"/>
      <c r="G466" s="44"/>
      <c r="H466" s="44"/>
      <c r="I466" s="60"/>
      <c r="J466" s="44"/>
      <c r="L466" s="20"/>
    </row>
    <row r="467" spans="1:12" s="9" customFormat="1" ht="33" customHeight="1">
      <c r="A467" s="669" t="s">
        <v>122</v>
      </c>
      <c r="B467" s="669" t="s">
        <v>216</v>
      </c>
      <c r="C467" s="669" t="s">
        <v>217</v>
      </c>
      <c r="D467" s="669"/>
      <c r="E467" s="659" t="s">
        <v>218</v>
      </c>
      <c r="F467" s="641" t="s">
        <v>198</v>
      </c>
      <c r="G467" s="641" t="s">
        <v>199</v>
      </c>
      <c r="H467" s="667" t="s">
        <v>200</v>
      </c>
      <c r="I467" s="73" t="s">
        <v>219</v>
      </c>
      <c r="J467" s="712" t="s">
        <v>201</v>
      </c>
      <c r="L467" s="541"/>
    </row>
    <row r="468" spans="1:12" s="5" customFormat="1" ht="24.75" customHeight="1">
      <c r="A468" s="669"/>
      <c r="B468" s="669"/>
      <c r="C468" s="4" t="s">
        <v>220</v>
      </c>
      <c r="D468" s="4" t="s">
        <v>221</v>
      </c>
      <c r="E468" s="659"/>
      <c r="F468" s="642"/>
      <c r="G468" s="642"/>
      <c r="H468" s="668"/>
      <c r="I468" s="70" t="s">
        <v>222</v>
      </c>
      <c r="J468" s="713"/>
      <c r="L468" s="20"/>
    </row>
    <row r="469" spans="1:12" s="5" customFormat="1" ht="30.75" thickBot="1">
      <c r="A469" s="287" t="s">
        <v>153</v>
      </c>
      <c r="B469" s="139">
        <v>16</v>
      </c>
      <c r="C469" s="139">
        <v>710</v>
      </c>
      <c r="D469" s="36"/>
      <c r="E469" s="36"/>
      <c r="F469" s="139" t="s">
        <v>266</v>
      </c>
      <c r="G469" s="36"/>
      <c r="H469" s="284" t="s">
        <v>585</v>
      </c>
      <c r="I469" s="593">
        <v>2516.18</v>
      </c>
      <c r="J469" s="89">
        <f>I469*100</f>
        <v>251617.99999999997</v>
      </c>
      <c r="L469" s="20"/>
    </row>
    <row r="470" spans="1:12" s="3" customFormat="1" ht="34.5" customHeight="1" thickBot="1">
      <c r="A470" s="810" t="s">
        <v>276</v>
      </c>
      <c r="B470" s="811"/>
      <c r="C470" s="811"/>
      <c r="D470" s="811"/>
      <c r="E470" s="811"/>
      <c r="F470" s="811"/>
      <c r="G470" s="811"/>
      <c r="H470" s="811"/>
      <c r="I470" s="811"/>
      <c r="J470" s="564">
        <f>SUM(J468:J469)</f>
        <v>251617.99999999997</v>
      </c>
      <c r="L470" s="14"/>
    </row>
    <row r="471" spans="9:12" s="5" customFormat="1" ht="15">
      <c r="I471" s="40"/>
      <c r="L471" s="20"/>
    </row>
    <row r="472" spans="1:12" s="5" customFormat="1" ht="38.25" customHeight="1">
      <c r="A472" s="808"/>
      <c r="B472" s="808"/>
      <c r="C472" s="808"/>
      <c r="D472" s="808"/>
      <c r="E472" s="808"/>
      <c r="F472" s="808"/>
      <c r="G472" s="808"/>
      <c r="H472" s="808"/>
      <c r="I472" s="808"/>
      <c r="J472" s="808"/>
      <c r="L472" s="20"/>
    </row>
    <row r="473" spans="1:12" s="5" customFormat="1" ht="15.75">
      <c r="A473" s="707"/>
      <c r="B473" s="707"/>
      <c r="C473" s="707"/>
      <c r="D473" s="707"/>
      <c r="E473" s="707"/>
      <c r="F473" s="707"/>
      <c r="G473" s="707"/>
      <c r="H473" s="707"/>
      <c r="I473" s="707"/>
      <c r="J473" s="707"/>
      <c r="L473" s="20"/>
    </row>
    <row r="474" spans="1:10" ht="30.75" customHeight="1">
      <c r="A474" s="691" t="s">
        <v>214</v>
      </c>
      <c r="B474" s="691"/>
      <c r="C474" s="691"/>
      <c r="D474" s="691"/>
      <c r="E474" s="691"/>
      <c r="F474" s="691"/>
      <c r="G474" s="691"/>
      <c r="H474" s="691"/>
      <c r="I474" s="691"/>
      <c r="J474" s="691"/>
    </row>
    <row r="475" spans="1:10" ht="30.75" customHeight="1">
      <c r="A475" s="271"/>
      <c r="B475" s="271"/>
      <c r="C475" s="271"/>
      <c r="D475" s="271"/>
      <c r="E475" s="271"/>
      <c r="F475" s="271"/>
      <c r="G475" s="271"/>
      <c r="H475" s="271"/>
      <c r="I475" s="271"/>
      <c r="J475" s="271"/>
    </row>
    <row r="476" spans="1:10" ht="21" customHeight="1">
      <c r="A476" s="780" t="s">
        <v>336</v>
      </c>
      <c r="B476" s="780"/>
      <c r="C476" s="780"/>
      <c r="D476" s="780"/>
      <c r="E476" s="780"/>
      <c r="F476" s="780"/>
      <c r="G476" s="780"/>
      <c r="H476" s="780"/>
      <c r="I476" s="780"/>
      <c r="J476" s="780"/>
    </row>
    <row r="477" ht="15.75" customHeight="1"/>
    <row r="478" ht="19.5" customHeight="1">
      <c r="A478" s="8" t="s">
        <v>307</v>
      </c>
    </row>
    <row r="479" ht="19.5" customHeight="1"/>
    <row r="480" spans="1:10" ht="19.5" customHeight="1">
      <c r="A480" s="663" t="s">
        <v>99</v>
      </c>
      <c r="B480" s="663"/>
      <c r="C480" s="663"/>
      <c r="D480" s="663"/>
      <c r="E480" s="663"/>
      <c r="F480" s="663"/>
      <c r="G480" s="663"/>
      <c r="H480" s="663"/>
      <c r="I480" s="663"/>
      <c r="J480" s="663"/>
    </row>
    <row r="481" spans="1:10" ht="25.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</row>
    <row r="482" spans="1:10" ht="15" customHeight="1">
      <c r="A482" s="641" t="s">
        <v>122</v>
      </c>
      <c r="B482" s="641" t="s">
        <v>216</v>
      </c>
      <c r="C482" s="649" t="s">
        <v>217</v>
      </c>
      <c r="D482" s="650"/>
      <c r="E482" s="656" t="s">
        <v>218</v>
      </c>
      <c r="F482" s="697" t="s">
        <v>198</v>
      </c>
      <c r="G482" s="641" t="s">
        <v>199</v>
      </c>
      <c r="H482" s="667" t="s">
        <v>200</v>
      </c>
      <c r="I482" s="73" t="s">
        <v>219</v>
      </c>
      <c r="J482" s="665" t="s">
        <v>304</v>
      </c>
    </row>
    <row r="483" spans="1:12" s="5" customFormat="1" ht="33" customHeight="1">
      <c r="A483" s="642"/>
      <c r="B483" s="642"/>
      <c r="C483" s="4" t="s">
        <v>220</v>
      </c>
      <c r="D483" s="4" t="s">
        <v>221</v>
      </c>
      <c r="E483" s="658"/>
      <c r="F483" s="698"/>
      <c r="G483" s="642"/>
      <c r="H483" s="668"/>
      <c r="I483" s="70" t="s">
        <v>222</v>
      </c>
      <c r="J483" s="666"/>
      <c r="L483" s="20"/>
    </row>
    <row r="484" spans="1:10" ht="100.5" customHeight="1">
      <c r="A484" s="48" t="s">
        <v>237</v>
      </c>
      <c r="B484" s="10">
        <v>3</v>
      </c>
      <c r="C484" s="10">
        <v>745</v>
      </c>
      <c r="D484" s="10"/>
      <c r="E484" s="10" t="s">
        <v>202</v>
      </c>
      <c r="F484" s="10" t="s">
        <v>266</v>
      </c>
      <c r="G484" s="10" t="s">
        <v>202</v>
      </c>
      <c r="H484" s="11">
        <v>6000</v>
      </c>
      <c r="I484" s="18">
        <v>8986.38</v>
      </c>
      <c r="J484" s="18">
        <f>I484*100</f>
        <v>898637.9999999999</v>
      </c>
    </row>
    <row r="485" spans="1:10" ht="34.5" customHeight="1" thickBot="1">
      <c r="A485" s="503"/>
      <c r="B485" s="504"/>
      <c r="C485" s="504"/>
      <c r="D485" s="504"/>
      <c r="E485" s="504"/>
      <c r="F485" s="504"/>
      <c r="G485" s="504"/>
      <c r="H485" s="505"/>
      <c r="I485" s="506"/>
      <c r="J485" s="507"/>
    </row>
    <row r="486" spans="1:12" s="46" customFormat="1" ht="34.5" customHeight="1">
      <c r="A486" s="677" t="s">
        <v>551</v>
      </c>
      <c r="B486" s="678"/>
      <c r="C486" s="678"/>
      <c r="D486" s="678"/>
      <c r="E486" s="678"/>
      <c r="F486" s="678"/>
      <c r="G486" s="678"/>
      <c r="H486" s="678"/>
      <c r="I486" s="678"/>
      <c r="J486" s="282">
        <v>2880695.06</v>
      </c>
      <c r="L486" s="407"/>
    </row>
    <row r="487" spans="1:10" ht="29.25" customHeight="1">
      <c r="A487" s="37"/>
      <c r="B487" s="37"/>
      <c r="C487" s="37"/>
      <c r="D487" s="37"/>
      <c r="E487" s="37"/>
      <c r="F487" s="37"/>
      <c r="G487" s="37"/>
      <c r="H487" s="37"/>
      <c r="I487" s="38"/>
      <c r="J487" s="39"/>
    </row>
    <row r="488" spans="1:12" s="40" customFormat="1" ht="40.5" customHeight="1">
      <c r="A488" s="809" t="s">
        <v>619</v>
      </c>
      <c r="B488" s="809"/>
      <c r="C488" s="809"/>
      <c r="D488" s="809"/>
      <c r="E488" s="809"/>
      <c r="F488" s="809"/>
      <c r="G488" s="809"/>
      <c r="H488" s="809"/>
      <c r="I488" s="809"/>
      <c r="J488" s="809"/>
      <c r="L488" s="84"/>
    </row>
    <row r="489" spans="1:10" ht="41.25" customHeight="1" thickBot="1">
      <c r="A489" s="711"/>
      <c r="B489" s="711"/>
      <c r="C489" s="711"/>
      <c r="D489" s="711"/>
      <c r="E489" s="711"/>
      <c r="F489" s="711"/>
      <c r="G489" s="711"/>
      <c r="H489" s="711"/>
      <c r="I489" s="711"/>
      <c r="J489" s="711"/>
    </row>
    <row r="490" spans="1:10" ht="46.5" thickBot="1" thickTop="1">
      <c r="A490" s="729" t="s">
        <v>347</v>
      </c>
      <c r="B490" s="730"/>
      <c r="C490" s="730"/>
      <c r="D490" s="730"/>
      <c r="E490" s="730"/>
      <c r="F490" s="730"/>
      <c r="G490" s="730"/>
      <c r="H490" s="730"/>
      <c r="I490" s="730"/>
      <c r="J490" s="731"/>
    </row>
    <row r="491" ht="13.5" thickTop="1"/>
    <row r="492" spans="1:12" s="5" customFormat="1" ht="24" customHeight="1">
      <c r="A492" s="648" t="s">
        <v>283</v>
      </c>
      <c r="B492" s="648"/>
      <c r="C492" s="648"/>
      <c r="D492" s="648"/>
      <c r="E492" s="648"/>
      <c r="F492" s="648"/>
      <c r="G492" s="648"/>
      <c r="H492" s="648"/>
      <c r="I492" s="648"/>
      <c r="J492" s="648"/>
      <c r="L492" s="20"/>
    </row>
    <row r="493" spans="1:12" s="5" customFormat="1" ht="19.5" customHeight="1">
      <c r="A493" s="643" t="s">
        <v>148</v>
      </c>
      <c r="B493" s="643"/>
      <c r="C493" s="643"/>
      <c r="D493" s="643"/>
      <c r="E493" s="643"/>
      <c r="F493" s="643"/>
      <c r="G493" s="643"/>
      <c r="H493" s="643"/>
      <c r="I493" s="643"/>
      <c r="J493" s="643"/>
      <c r="L493" s="20"/>
    </row>
    <row r="494" spans="1:12" s="5" customFormat="1" ht="19.5" customHeight="1">
      <c r="A494" s="643" t="s">
        <v>606</v>
      </c>
      <c r="B494" s="643"/>
      <c r="C494" s="643"/>
      <c r="D494" s="643"/>
      <c r="E494" s="643"/>
      <c r="F494" s="643"/>
      <c r="G494" s="643"/>
      <c r="H494" s="643"/>
      <c r="I494" s="643"/>
      <c r="J494" s="643"/>
      <c r="L494" s="20"/>
    </row>
    <row r="495" spans="1:12" s="5" customFormat="1" ht="19.5" customHeight="1">
      <c r="A495" s="643"/>
      <c r="B495" s="643"/>
      <c r="C495" s="643"/>
      <c r="D495" s="643"/>
      <c r="E495" s="643"/>
      <c r="F495" s="643"/>
      <c r="G495" s="643"/>
      <c r="H495" s="643"/>
      <c r="I495" s="643"/>
      <c r="J495" s="643"/>
      <c r="L495" s="20"/>
    </row>
    <row r="496" spans="1:12" s="9" customFormat="1" ht="24" customHeight="1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L496" s="541"/>
    </row>
    <row r="497" spans="1:12" s="5" customFormat="1" ht="24.75" customHeight="1">
      <c r="A497" s="669" t="s">
        <v>122</v>
      </c>
      <c r="B497" s="669" t="s">
        <v>216</v>
      </c>
      <c r="C497" s="669" t="s">
        <v>217</v>
      </c>
      <c r="D497" s="669"/>
      <c r="E497" s="659" t="s">
        <v>218</v>
      </c>
      <c r="F497" s="641" t="s">
        <v>198</v>
      </c>
      <c r="G497" s="641" t="s">
        <v>199</v>
      </c>
      <c r="H497" s="667" t="s">
        <v>200</v>
      </c>
      <c r="I497" s="73" t="s">
        <v>219</v>
      </c>
      <c r="J497" s="712" t="s">
        <v>201</v>
      </c>
      <c r="L497" s="20"/>
    </row>
    <row r="498" spans="1:12" s="5" customFormat="1" ht="15">
      <c r="A498" s="669"/>
      <c r="B498" s="669"/>
      <c r="C498" s="4" t="s">
        <v>220</v>
      </c>
      <c r="D498" s="4" t="s">
        <v>221</v>
      </c>
      <c r="E498" s="659"/>
      <c r="F498" s="642"/>
      <c r="G498" s="642"/>
      <c r="H498" s="668"/>
      <c r="I498" s="70" t="s">
        <v>222</v>
      </c>
      <c r="J498" s="713"/>
      <c r="L498" s="20"/>
    </row>
    <row r="499" spans="1:12" s="5" customFormat="1" ht="15">
      <c r="A499" s="4" t="s">
        <v>154</v>
      </c>
      <c r="B499" s="29">
        <v>18</v>
      </c>
      <c r="C499" s="47">
        <v>587</v>
      </c>
      <c r="D499" s="4"/>
      <c r="E499" s="29" t="s">
        <v>264</v>
      </c>
      <c r="F499" s="4"/>
      <c r="G499" s="4"/>
      <c r="H499" s="30">
        <v>6125</v>
      </c>
      <c r="I499" s="586">
        <v>8857.24</v>
      </c>
      <c r="J499" s="50">
        <f>I499*100</f>
        <v>885724</v>
      </c>
      <c r="L499" s="20"/>
    </row>
    <row r="500" spans="1:10" ht="19.5" customHeight="1">
      <c r="A500" s="660" t="s">
        <v>276</v>
      </c>
      <c r="B500" s="660"/>
      <c r="C500" s="660"/>
      <c r="D500" s="660"/>
      <c r="E500" s="660"/>
      <c r="F500" s="660"/>
      <c r="G500" s="660"/>
      <c r="H500" s="660"/>
      <c r="I500" s="660"/>
      <c r="J500" s="31">
        <f>SUM(J499:J499)</f>
        <v>885724</v>
      </c>
    </row>
    <row r="501" spans="9:12" s="5" customFormat="1" ht="22.5" customHeight="1">
      <c r="I501" s="40"/>
      <c r="L501" s="20"/>
    </row>
    <row r="502" spans="1:12" s="46" customFormat="1" ht="34.5" customHeight="1" thickBot="1">
      <c r="A502" s="786" t="s">
        <v>184</v>
      </c>
      <c r="B502" s="787"/>
      <c r="C502" s="787"/>
      <c r="D502" s="787"/>
      <c r="E502" s="787"/>
      <c r="F502" s="787"/>
      <c r="G502" s="787"/>
      <c r="H502" s="787"/>
      <c r="I502" s="788"/>
      <c r="J502" s="42">
        <v>746260.02</v>
      </c>
      <c r="L502" s="407"/>
    </row>
    <row r="503" spans="1:12" s="3" customFormat="1" ht="34.5" customHeight="1" thickBot="1">
      <c r="A503" s="679" t="s">
        <v>276</v>
      </c>
      <c r="B503" s="680"/>
      <c r="C503" s="680"/>
      <c r="D503" s="680"/>
      <c r="E503" s="680"/>
      <c r="F503" s="680"/>
      <c r="G503" s="680"/>
      <c r="H503" s="680"/>
      <c r="I503" s="680"/>
      <c r="J503" s="565">
        <f>J500+J502</f>
        <v>1631984.02</v>
      </c>
      <c r="L503" s="14"/>
    </row>
    <row r="504" spans="1:12" s="3" customFormat="1" ht="19.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281"/>
      <c r="L504" s="14"/>
    </row>
    <row r="505" spans="1:12" s="3" customFormat="1" ht="34.5" customHeight="1">
      <c r="A505" s="728" t="s">
        <v>572</v>
      </c>
      <c r="B505" s="728"/>
      <c r="C505" s="728"/>
      <c r="D505" s="728"/>
      <c r="E505" s="728"/>
      <c r="F505" s="728"/>
      <c r="G505" s="728"/>
      <c r="H505" s="728"/>
      <c r="I505" s="728"/>
      <c r="J505" s="728"/>
      <c r="L505" s="14"/>
    </row>
    <row r="506" spans="1:12" s="5" customFormat="1" ht="41.25" customHeight="1" thickBot="1">
      <c r="A506" s="808"/>
      <c r="B506" s="808"/>
      <c r="C506" s="808"/>
      <c r="D506" s="808"/>
      <c r="E506" s="808"/>
      <c r="F506" s="808"/>
      <c r="G506" s="808"/>
      <c r="H506" s="808"/>
      <c r="I506" s="808"/>
      <c r="J506" s="808"/>
      <c r="L506" s="20"/>
    </row>
    <row r="507" spans="1:10" ht="49.5" customHeight="1" thickBot="1" thickTop="1">
      <c r="A507" s="729" t="s">
        <v>357</v>
      </c>
      <c r="B507" s="730"/>
      <c r="C507" s="730"/>
      <c r="D507" s="730"/>
      <c r="E507" s="730"/>
      <c r="F507" s="730"/>
      <c r="G507" s="730"/>
      <c r="H507" s="730"/>
      <c r="I507" s="730"/>
      <c r="J507" s="731"/>
    </row>
    <row r="508" spans="1:12" s="5" customFormat="1" ht="28.5" customHeight="1" thickTop="1">
      <c r="A508" s="648" t="s">
        <v>281</v>
      </c>
      <c r="B508" s="648"/>
      <c r="C508" s="648"/>
      <c r="D508" s="648"/>
      <c r="E508" s="648"/>
      <c r="F508" s="648"/>
      <c r="G508" s="648"/>
      <c r="H508" s="648"/>
      <c r="I508" s="648"/>
      <c r="J508" s="648"/>
      <c r="L508" s="20"/>
    </row>
    <row r="509" spans="1:12" s="5" customFormat="1" ht="19.5" customHeight="1">
      <c r="A509" s="643" t="s">
        <v>450</v>
      </c>
      <c r="B509" s="643"/>
      <c r="C509" s="643"/>
      <c r="D509" s="643"/>
      <c r="E509" s="643"/>
      <c r="F509" s="643"/>
      <c r="G509" s="643"/>
      <c r="H509" s="643"/>
      <c r="I509" s="643"/>
      <c r="J509" s="643"/>
      <c r="L509" s="20"/>
    </row>
    <row r="510" spans="1:12" s="5" customFormat="1" ht="19.5" customHeight="1">
      <c r="A510" s="643" t="s">
        <v>23</v>
      </c>
      <c r="B510" s="643"/>
      <c r="C510" s="643"/>
      <c r="D510" s="643"/>
      <c r="E510" s="643"/>
      <c r="F510" s="643"/>
      <c r="G510" s="643"/>
      <c r="H510" s="643"/>
      <c r="I510" s="643"/>
      <c r="J510" s="643"/>
      <c r="L510" s="20"/>
    </row>
    <row r="511" spans="1:12" s="5" customFormat="1" ht="19.5" customHeight="1">
      <c r="A511" s="643" t="s">
        <v>451</v>
      </c>
      <c r="B511" s="643"/>
      <c r="C511" s="643"/>
      <c r="D511" s="643"/>
      <c r="E511" s="643"/>
      <c r="F511" s="643"/>
      <c r="G511" s="643"/>
      <c r="H511" s="643"/>
      <c r="I511" s="643"/>
      <c r="J511" s="643"/>
      <c r="L511" s="20"/>
    </row>
    <row r="512" spans="1:12" s="9" customFormat="1" ht="17.25" customHeight="1">
      <c r="A512" s="5"/>
      <c r="B512" s="5"/>
      <c r="C512" s="5"/>
      <c r="D512" s="5"/>
      <c r="E512" s="5"/>
      <c r="F512" s="5"/>
      <c r="G512" s="5"/>
      <c r="H512" s="5"/>
      <c r="I512" s="40"/>
      <c r="J512" s="5"/>
      <c r="L512" s="541"/>
    </row>
    <row r="513" spans="1:12" s="5" customFormat="1" ht="19.5" customHeight="1">
      <c r="A513" s="669" t="s">
        <v>122</v>
      </c>
      <c r="B513" s="669" t="s">
        <v>216</v>
      </c>
      <c r="C513" s="669" t="s">
        <v>217</v>
      </c>
      <c r="D513" s="669"/>
      <c r="E513" s="659" t="s">
        <v>245</v>
      </c>
      <c r="F513" s="641" t="s">
        <v>242</v>
      </c>
      <c r="G513" s="641" t="s">
        <v>199</v>
      </c>
      <c r="H513" s="670" t="s">
        <v>243</v>
      </c>
      <c r="I513" s="672" t="s">
        <v>244</v>
      </c>
      <c r="J513" s="712" t="s">
        <v>201</v>
      </c>
      <c r="L513" s="20"/>
    </row>
    <row r="514" spans="1:12" s="5" customFormat="1" ht="19.5" customHeight="1">
      <c r="A514" s="641"/>
      <c r="B514" s="641"/>
      <c r="C514" s="36" t="s">
        <v>220</v>
      </c>
      <c r="D514" s="36" t="s">
        <v>221</v>
      </c>
      <c r="E514" s="656"/>
      <c r="F514" s="642"/>
      <c r="G514" s="642"/>
      <c r="H514" s="671"/>
      <c r="I514" s="673"/>
      <c r="J514" s="713"/>
      <c r="L514" s="20"/>
    </row>
    <row r="515" spans="1:12" s="5" customFormat="1" ht="15">
      <c r="A515" s="739" t="s">
        <v>155</v>
      </c>
      <c r="B515" s="10">
        <v>13</v>
      </c>
      <c r="C515" s="10">
        <v>751</v>
      </c>
      <c r="D515" s="4"/>
      <c r="E515" s="375" t="s">
        <v>453</v>
      </c>
      <c r="F515" s="10" t="s">
        <v>452</v>
      </c>
      <c r="G515" s="10"/>
      <c r="H515" s="18"/>
      <c r="I515" s="78"/>
      <c r="J515" s="4">
        <v>0</v>
      </c>
      <c r="L515" s="20"/>
    </row>
    <row r="516" spans="1:12" s="5" customFormat="1" ht="15">
      <c r="A516" s="740"/>
      <c r="B516" s="4"/>
      <c r="C516" s="10">
        <v>752</v>
      </c>
      <c r="D516" s="4"/>
      <c r="E516" s="375" t="s">
        <v>454</v>
      </c>
      <c r="F516" s="10" t="s">
        <v>248</v>
      </c>
      <c r="G516" s="10">
        <v>3</v>
      </c>
      <c r="H516" s="18">
        <v>0.63</v>
      </c>
      <c r="I516" s="78">
        <v>0.77</v>
      </c>
      <c r="J516" s="4">
        <v>0</v>
      </c>
      <c r="L516" s="20"/>
    </row>
    <row r="517" spans="1:12" s="5" customFormat="1" ht="15">
      <c r="A517" s="740"/>
      <c r="B517" s="4"/>
      <c r="C517" s="10">
        <v>753</v>
      </c>
      <c r="D517" s="4"/>
      <c r="E517" s="171">
        <v>0.08333333333333333</v>
      </c>
      <c r="F517" s="10" t="s">
        <v>256</v>
      </c>
      <c r="G517" s="10">
        <v>2</v>
      </c>
      <c r="H517" s="18">
        <v>0.72</v>
      </c>
      <c r="I517" s="78">
        <v>0.77</v>
      </c>
      <c r="J517" s="4">
        <v>0</v>
      </c>
      <c r="L517" s="20"/>
    </row>
    <row r="518" spans="1:12" s="5" customFormat="1" ht="15">
      <c r="A518" s="741"/>
      <c r="B518" s="4"/>
      <c r="C518" s="10">
        <v>754</v>
      </c>
      <c r="D518" s="4"/>
      <c r="E518" s="375" t="s">
        <v>455</v>
      </c>
      <c r="F518" s="10" t="s">
        <v>256</v>
      </c>
      <c r="G518" s="10">
        <v>2</v>
      </c>
      <c r="H518" s="18">
        <v>2.1</v>
      </c>
      <c r="I518" s="78">
        <v>2.25</v>
      </c>
      <c r="J518" s="4"/>
      <c r="L518" s="20"/>
    </row>
    <row r="519" spans="1:12" s="5" customFormat="1" ht="24.75" customHeight="1">
      <c r="A519" s="648" t="s">
        <v>283</v>
      </c>
      <c r="B519" s="807"/>
      <c r="C519" s="807"/>
      <c r="D519" s="807"/>
      <c r="E519" s="807"/>
      <c r="F519" s="807"/>
      <c r="G519" s="807"/>
      <c r="H519" s="807"/>
      <c r="I519" s="807"/>
      <c r="J519" s="807"/>
      <c r="L519" s="20"/>
    </row>
    <row r="520" spans="1:12" s="5" customFormat="1" ht="24.75" customHeight="1">
      <c r="A520" s="643" t="s">
        <v>24</v>
      </c>
      <c r="B520" s="644"/>
      <c r="C520" s="644"/>
      <c r="D520" s="644"/>
      <c r="E520" s="644"/>
      <c r="F520" s="644"/>
      <c r="G520" s="644"/>
      <c r="H520" s="644"/>
      <c r="I520" s="644"/>
      <c r="J520" s="644"/>
      <c r="L520" s="20"/>
    </row>
    <row r="521" spans="1:12" s="5" customFormat="1" ht="24.75" customHeight="1">
      <c r="A521" s="643" t="s">
        <v>607</v>
      </c>
      <c r="B521" s="644"/>
      <c r="C521" s="644"/>
      <c r="D521" s="644"/>
      <c r="E521" s="644"/>
      <c r="F521" s="644"/>
      <c r="G521" s="644"/>
      <c r="H521" s="644"/>
      <c r="I521" s="644"/>
      <c r="J521" s="644"/>
      <c r="L521" s="20"/>
    </row>
    <row r="522" spans="1:12" s="5" customFormat="1" ht="24.75" customHeight="1">
      <c r="A522" s="643" t="s">
        <v>358</v>
      </c>
      <c r="B522" s="644"/>
      <c r="C522" s="644"/>
      <c r="D522" s="644"/>
      <c r="E522" s="644"/>
      <c r="F522" s="644"/>
      <c r="G522" s="644"/>
      <c r="H522" s="644"/>
      <c r="I522" s="644"/>
      <c r="J522" s="644"/>
      <c r="L522" s="20"/>
    </row>
    <row r="523" spans="1:10" ht="24" customHeight="1">
      <c r="A523" s="43"/>
      <c r="B523" s="44"/>
      <c r="C523" s="44"/>
      <c r="D523" s="44"/>
      <c r="E523" s="44"/>
      <c r="F523" s="44"/>
      <c r="G523" s="44"/>
      <c r="H523" s="44"/>
      <c r="I523" s="44"/>
      <c r="J523" s="44"/>
    </row>
    <row r="524" spans="1:12" s="5" customFormat="1" ht="33" customHeight="1">
      <c r="A524" s="641" t="s">
        <v>122</v>
      </c>
      <c r="B524" s="641" t="s">
        <v>216</v>
      </c>
      <c r="C524" s="649" t="s">
        <v>217</v>
      </c>
      <c r="D524" s="650"/>
      <c r="E524" s="656" t="s">
        <v>218</v>
      </c>
      <c r="F524" s="697" t="s">
        <v>198</v>
      </c>
      <c r="G524" s="641" t="s">
        <v>199</v>
      </c>
      <c r="H524" s="667" t="s">
        <v>200</v>
      </c>
      <c r="I524" s="73" t="s">
        <v>219</v>
      </c>
      <c r="J524" s="665" t="s">
        <v>324</v>
      </c>
      <c r="L524" s="20"/>
    </row>
    <row r="525" spans="1:12" s="5" customFormat="1" ht="15">
      <c r="A525" s="642"/>
      <c r="B525" s="642"/>
      <c r="C525" s="4" t="s">
        <v>220</v>
      </c>
      <c r="D525" s="4" t="s">
        <v>221</v>
      </c>
      <c r="E525" s="658"/>
      <c r="F525" s="698"/>
      <c r="G525" s="642"/>
      <c r="H525" s="668"/>
      <c r="I525" s="70" t="s">
        <v>222</v>
      </c>
      <c r="J525" s="666"/>
      <c r="L525" s="20"/>
    </row>
    <row r="526" spans="1:12" s="5" customFormat="1" ht="29.25" customHeight="1">
      <c r="A526" s="99" t="s">
        <v>155</v>
      </c>
      <c r="B526" s="27">
        <v>13</v>
      </c>
      <c r="C526" s="32">
        <v>1311</v>
      </c>
      <c r="D526" s="4"/>
      <c r="E526" s="27" t="s">
        <v>264</v>
      </c>
      <c r="F526" s="4"/>
      <c r="G526" s="27" t="s">
        <v>202</v>
      </c>
      <c r="H526" s="30" t="s">
        <v>651</v>
      </c>
      <c r="I526" s="134">
        <v>5188.53</v>
      </c>
      <c r="J526" s="50">
        <f>I526*100</f>
        <v>518853</v>
      </c>
      <c r="L526" s="20"/>
    </row>
    <row r="527" spans="1:10" ht="19.5" customHeight="1">
      <c r="A527" s="660" t="s">
        <v>276</v>
      </c>
      <c r="B527" s="660"/>
      <c r="C527" s="660"/>
      <c r="D527" s="660"/>
      <c r="E527" s="660"/>
      <c r="F527" s="660"/>
      <c r="G527" s="660"/>
      <c r="H527" s="660"/>
      <c r="I527" s="660"/>
      <c r="J527" s="31">
        <f>SUM(J526:J526)</f>
        <v>518853</v>
      </c>
    </row>
    <row r="528" spans="9:12" s="5" customFormat="1" ht="35.25" customHeight="1">
      <c r="I528" s="40"/>
      <c r="L528" s="20"/>
    </row>
    <row r="529" spans="1:10" ht="48" customHeight="1" thickBot="1">
      <c r="A529" s="687"/>
      <c r="B529" s="688"/>
      <c r="C529" s="688"/>
      <c r="D529" s="688"/>
      <c r="E529" s="688"/>
      <c r="F529" s="688"/>
      <c r="G529" s="688"/>
      <c r="H529" s="688"/>
      <c r="I529" s="688"/>
      <c r="J529" s="688"/>
    </row>
    <row r="530" spans="1:10" ht="49.5" customHeight="1" thickBot="1" thickTop="1">
      <c r="A530" s="729" t="s">
        <v>25</v>
      </c>
      <c r="B530" s="730"/>
      <c r="C530" s="730"/>
      <c r="D530" s="730"/>
      <c r="E530" s="730"/>
      <c r="F530" s="730"/>
      <c r="G530" s="730"/>
      <c r="H530" s="730"/>
      <c r="I530" s="730"/>
      <c r="J530" s="731"/>
    </row>
    <row r="531" spans="1:10" ht="24.75" customHeight="1" thickTop="1">
      <c r="A531" s="648" t="s">
        <v>283</v>
      </c>
      <c r="B531" s="648"/>
      <c r="C531" s="648"/>
      <c r="D531" s="648"/>
      <c r="E531" s="648"/>
      <c r="F531" s="648"/>
      <c r="G531" s="648"/>
      <c r="H531" s="648"/>
      <c r="I531" s="648"/>
      <c r="J531" s="648"/>
    </row>
    <row r="532" spans="1:10" ht="24.75" customHeight="1">
      <c r="A532" s="643" t="s">
        <v>318</v>
      </c>
      <c r="B532" s="644"/>
      <c r="C532" s="644"/>
      <c r="D532" s="644"/>
      <c r="E532" s="644"/>
      <c r="F532" s="644"/>
      <c r="G532" s="644"/>
      <c r="H532" s="644"/>
      <c r="I532" s="644"/>
      <c r="J532" s="644"/>
    </row>
    <row r="533" spans="1:10" ht="24.75" customHeight="1">
      <c r="A533" s="643" t="s">
        <v>608</v>
      </c>
      <c r="B533" s="644"/>
      <c r="C533" s="644"/>
      <c r="D533" s="644"/>
      <c r="E533" s="644"/>
      <c r="F533" s="644"/>
      <c r="G533" s="644"/>
      <c r="H533" s="644"/>
      <c r="I533" s="644"/>
      <c r="J533" s="644"/>
    </row>
    <row r="534" spans="1:10" ht="24.75" customHeight="1">
      <c r="A534" s="643" t="s">
        <v>358</v>
      </c>
      <c r="B534" s="644"/>
      <c r="C534" s="644"/>
      <c r="D534" s="644"/>
      <c r="E534" s="644"/>
      <c r="F534" s="644"/>
      <c r="G534" s="644"/>
      <c r="H534" s="644"/>
      <c r="I534" s="644"/>
      <c r="J534" s="644"/>
    </row>
    <row r="535" spans="1:10" ht="24.75" customHeight="1">
      <c r="A535" s="5"/>
      <c r="B535" s="5"/>
      <c r="C535" s="5"/>
      <c r="D535" s="5"/>
      <c r="E535" s="5"/>
      <c r="F535" s="5"/>
      <c r="G535" s="5"/>
      <c r="H535" s="5"/>
      <c r="I535" s="40"/>
      <c r="J535" s="5"/>
    </row>
    <row r="536" spans="1:10" ht="24" customHeight="1">
      <c r="A536" s="5"/>
      <c r="B536" s="5"/>
      <c r="C536" s="5"/>
      <c r="D536" s="5"/>
      <c r="E536" s="5"/>
      <c r="F536" s="5"/>
      <c r="G536" s="5"/>
      <c r="H536" s="5"/>
      <c r="I536" s="40"/>
      <c r="J536" s="5"/>
    </row>
    <row r="537" spans="1:12" s="5" customFormat="1" ht="33" customHeight="1">
      <c r="A537" s="641" t="s">
        <v>122</v>
      </c>
      <c r="B537" s="641" t="s">
        <v>216</v>
      </c>
      <c r="C537" s="649" t="s">
        <v>217</v>
      </c>
      <c r="D537" s="650"/>
      <c r="E537" s="656" t="s">
        <v>218</v>
      </c>
      <c r="F537" s="697" t="s">
        <v>198</v>
      </c>
      <c r="G537" s="641" t="s">
        <v>199</v>
      </c>
      <c r="H537" s="667" t="s">
        <v>200</v>
      </c>
      <c r="I537" s="73" t="s">
        <v>219</v>
      </c>
      <c r="J537" s="665" t="s">
        <v>324</v>
      </c>
      <c r="L537" s="20"/>
    </row>
    <row r="538" spans="1:10" ht="15">
      <c r="A538" s="642"/>
      <c r="B538" s="642"/>
      <c r="C538" s="4" t="s">
        <v>220</v>
      </c>
      <c r="D538" s="4" t="s">
        <v>221</v>
      </c>
      <c r="E538" s="658"/>
      <c r="F538" s="698"/>
      <c r="G538" s="642"/>
      <c r="H538" s="668"/>
      <c r="I538" s="70" t="s">
        <v>222</v>
      </c>
      <c r="J538" s="666"/>
    </row>
    <row r="539" spans="1:10" ht="25.5" customHeight="1">
      <c r="A539" s="742" t="s">
        <v>156</v>
      </c>
      <c r="B539" s="10">
        <v>27</v>
      </c>
      <c r="C539" s="47">
        <v>460</v>
      </c>
      <c r="D539" s="47">
        <v>1</v>
      </c>
      <c r="E539" s="4"/>
      <c r="F539" s="29" t="s">
        <v>275</v>
      </c>
      <c r="G539" s="4" t="s">
        <v>202</v>
      </c>
      <c r="H539" s="29" t="s">
        <v>26</v>
      </c>
      <c r="I539" s="116">
        <v>3738.48</v>
      </c>
      <c r="J539" s="566">
        <f>I539*100</f>
        <v>373848</v>
      </c>
    </row>
    <row r="540" spans="1:10" ht="20.25" customHeight="1">
      <c r="A540" s="743"/>
      <c r="B540" s="10">
        <v>27</v>
      </c>
      <c r="C540" s="47">
        <v>460</v>
      </c>
      <c r="D540" s="47">
        <v>2</v>
      </c>
      <c r="E540" s="4"/>
      <c r="F540" s="29" t="s">
        <v>27</v>
      </c>
      <c r="G540" s="4" t="s">
        <v>202</v>
      </c>
      <c r="H540" s="29" t="s">
        <v>28</v>
      </c>
      <c r="I540" s="116">
        <v>981.27</v>
      </c>
      <c r="J540" s="566">
        <f>I540*50</f>
        <v>49063.5</v>
      </c>
    </row>
    <row r="541" spans="1:12" s="1" customFormat="1" ht="28.5" customHeight="1">
      <c r="A541" s="722" t="s">
        <v>276</v>
      </c>
      <c r="B541" s="723"/>
      <c r="C541" s="723"/>
      <c r="D541" s="723"/>
      <c r="E541" s="723"/>
      <c r="F541" s="723"/>
      <c r="G541" s="723"/>
      <c r="H541" s="723"/>
      <c r="I541" s="724"/>
      <c r="J541" s="560">
        <f>SUM(J539:J540)</f>
        <v>422911.5</v>
      </c>
      <c r="L541" s="86"/>
    </row>
    <row r="542" spans="1:12" s="1" customFormat="1" ht="31.5" customHeight="1">
      <c r="A542" s="686"/>
      <c r="B542" s="686"/>
      <c r="C542" s="686"/>
      <c r="D542" s="686"/>
      <c r="E542" s="686"/>
      <c r="F542" s="686"/>
      <c r="G542" s="686"/>
      <c r="H542" s="686"/>
      <c r="I542" s="686"/>
      <c r="J542" s="686"/>
      <c r="L542" s="86"/>
    </row>
    <row r="543" spans="1:10" ht="48" customHeight="1" thickBot="1">
      <c r="A543" s="5"/>
      <c r="B543" s="5"/>
      <c r="C543" s="5"/>
      <c r="D543" s="5"/>
      <c r="E543" s="5"/>
      <c r="F543" s="5"/>
      <c r="G543" s="5"/>
      <c r="H543" s="52"/>
      <c r="I543" s="69"/>
      <c r="J543" s="20"/>
    </row>
    <row r="544" spans="1:10" ht="51" customHeight="1" thickBot="1" thickTop="1">
      <c r="A544" s="729" t="s">
        <v>331</v>
      </c>
      <c r="B544" s="730"/>
      <c r="C544" s="730"/>
      <c r="D544" s="730"/>
      <c r="E544" s="730"/>
      <c r="F544" s="730"/>
      <c r="G544" s="730"/>
      <c r="H544" s="730"/>
      <c r="I544" s="730"/>
      <c r="J544" s="731"/>
    </row>
    <row r="545" spans="1:12" s="5" customFormat="1" ht="49.5" customHeight="1" thickTop="1">
      <c r="A545" s="648" t="s">
        <v>283</v>
      </c>
      <c r="B545" s="648"/>
      <c r="C545" s="648"/>
      <c r="D545" s="648"/>
      <c r="E545" s="648"/>
      <c r="F545" s="648"/>
      <c r="G545" s="648"/>
      <c r="H545" s="648"/>
      <c r="I545" s="648"/>
      <c r="J545" s="648"/>
      <c r="L545" s="20"/>
    </row>
    <row r="546" spans="1:12" s="5" customFormat="1" ht="49.5" customHeight="1">
      <c r="A546" s="90"/>
      <c r="B546" s="90"/>
      <c r="C546" s="90"/>
      <c r="D546" s="90"/>
      <c r="E546" s="90"/>
      <c r="F546" s="90"/>
      <c r="G546" s="90"/>
      <c r="H546" s="90"/>
      <c r="I546" s="90"/>
      <c r="J546" s="90"/>
      <c r="L546" s="20"/>
    </row>
    <row r="547" spans="1:12" s="5" customFormat="1" ht="33.75" customHeight="1">
      <c r="A547" s="775" t="s">
        <v>341</v>
      </c>
      <c r="B547" s="644"/>
      <c r="C547" s="644"/>
      <c r="D547" s="644"/>
      <c r="E547" s="644"/>
      <c r="F547" s="644"/>
      <c r="G547" s="644"/>
      <c r="H547" s="644"/>
      <c r="I547" s="644"/>
      <c r="J547" s="644"/>
      <c r="L547" s="20"/>
    </row>
    <row r="548" spans="1:12" s="5" customFormat="1" ht="24.75" customHeight="1">
      <c r="A548" s="643" t="s">
        <v>311</v>
      </c>
      <c r="B548" s="644"/>
      <c r="C548" s="644"/>
      <c r="D548" s="644"/>
      <c r="E548" s="644"/>
      <c r="F548" s="644"/>
      <c r="G548" s="644"/>
      <c r="H548" s="644"/>
      <c r="I548" s="644"/>
      <c r="J548" s="644"/>
      <c r="L548" s="20"/>
    </row>
    <row r="549" spans="1:12" s="5" customFormat="1" ht="24.75" customHeight="1">
      <c r="A549" s="643" t="s">
        <v>100</v>
      </c>
      <c r="B549" s="644"/>
      <c r="C549" s="644"/>
      <c r="D549" s="644"/>
      <c r="E549" s="644"/>
      <c r="F549" s="644"/>
      <c r="G549" s="644"/>
      <c r="H549" s="644"/>
      <c r="I549" s="644"/>
      <c r="J549" s="644"/>
      <c r="L549" s="20"/>
    </row>
    <row r="550" spans="1:12" s="5" customFormat="1" ht="15.75">
      <c r="A550" s="43"/>
      <c r="B550" s="44"/>
      <c r="C550" s="44"/>
      <c r="D550" s="44"/>
      <c r="E550" s="44"/>
      <c r="F550" s="44"/>
      <c r="G550" s="44"/>
      <c r="H550" s="44"/>
      <c r="I550" s="44"/>
      <c r="J550" s="44"/>
      <c r="L550" s="20"/>
    </row>
    <row r="551" spans="1:12" s="5" customFormat="1" ht="61.5" customHeight="1">
      <c r="A551" s="27" t="s">
        <v>122</v>
      </c>
      <c r="B551" s="27" t="s">
        <v>282</v>
      </c>
      <c r="C551" s="744" t="s">
        <v>309</v>
      </c>
      <c r="D551" s="744"/>
      <c r="E551" s="122" t="s">
        <v>310</v>
      </c>
      <c r="F551" s="27" t="s">
        <v>198</v>
      </c>
      <c r="G551" s="27" t="s">
        <v>199</v>
      </c>
      <c r="H551" s="27" t="s">
        <v>200</v>
      </c>
      <c r="I551" s="99" t="s">
        <v>284</v>
      </c>
      <c r="J551" s="32" t="s">
        <v>324</v>
      </c>
      <c r="L551" s="20"/>
    </row>
    <row r="552" spans="1:12" s="5" customFormat="1" ht="30" customHeight="1">
      <c r="A552" s="49" t="s">
        <v>157</v>
      </c>
      <c r="B552" s="29">
        <v>2</v>
      </c>
      <c r="C552" s="48">
        <v>762</v>
      </c>
      <c r="D552" s="49"/>
      <c r="E552" s="29">
        <v>1</v>
      </c>
      <c r="F552" s="49" t="s">
        <v>264</v>
      </c>
      <c r="G552" s="29" t="s">
        <v>202</v>
      </c>
      <c r="H552" s="30">
        <v>1100</v>
      </c>
      <c r="I552" s="142">
        <v>1193.02</v>
      </c>
      <c r="J552" s="141">
        <f>I552*100</f>
        <v>119302</v>
      </c>
      <c r="L552" s="20"/>
    </row>
    <row r="553" spans="1:12" s="5" customFormat="1" ht="30" customHeight="1" thickBot="1">
      <c r="A553" s="49"/>
      <c r="B553" s="29"/>
      <c r="C553" s="48"/>
      <c r="D553" s="49"/>
      <c r="E553" s="29"/>
      <c r="F553" s="49"/>
      <c r="G553" s="29"/>
      <c r="H553" s="30"/>
      <c r="I553" s="142"/>
      <c r="J553" s="141"/>
      <c r="L553" s="20"/>
    </row>
    <row r="554" spans="1:12" s="5" customFormat="1" ht="30" customHeight="1" thickBot="1">
      <c r="A554" s="661" t="s">
        <v>261</v>
      </c>
      <c r="B554" s="662"/>
      <c r="C554" s="662"/>
      <c r="D554" s="662"/>
      <c r="E554" s="662"/>
      <c r="F554" s="662"/>
      <c r="G554" s="662"/>
      <c r="H554" s="662"/>
      <c r="I554" s="662"/>
      <c r="J554" s="567">
        <v>337271.19</v>
      </c>
      <c r="L554" s="20"/>
    </row>
    <row r="555" spans="9:12" s="5" customFormat="1" ht="47.25" customHeight="1">
      <c r="I555" s="40"/>
      <c r="L555" s="20"/>
    </row>
    <row r="556" spans="1:10" ht="41.25" customHeight="1" thickBot="1">
      <c r="A556" s="687"/>
      <c r="B556" s="688"/>
      <c r="C556" s="688"/>
      <c r="D556" s="688"/>
      <c r="E556" s="688"/>
      <c r="F556" s="688"/>
      <c r="G556" s="688"/>
      <c r="H556" s="688"/>
      <c r="I556" s="688"/>
      <c r="J556" s="688"/>
    </row>
    <row r="557" spans="1:10" ht="48" customHeight="1" thickBot="1">
      <c r="A557" s="732" t="s">
        <v>29</v>
      </c>
      <c r="B557" s="733"/>
      <c r="C557" s="733"/>
      <c r="D557" s="733"/>
      <c r="E557" s="733"/>
      <c r="F557" s="733"/>
      <c r="G557" s="733"/>
      <c r="H557" s="733"/>
      <c r="I557" s="733"/>
      <c r="J557" s="734"/>
    </row>
    <row r="558" spans="1:10" ht="39.75" customHeight="1" thickBot="1" thickTop="1">
      <c r="A558" s="729" t="s">
        <v>30</v>
      </c>
      <c r="B558" s="730"/>
      <c r="C558" s="730"/>
      <c r="D558" s="730"/>
      <c r="E558" s="730"/>
      <c r="F558" s="730"/>
      <c r="G558" s="730"/>
      <c r="H558" s="730"/>
      <c r="I558" s="730"/>
      <c r="J558" s="731"/>
    </row>
    <row r="559" spans="1:12" s="5" customFormat="1" ht="28.5" customHeight="1" thickTop="1">
      <c r="A559" s="648" t="s">
        <v>281</v>
      </c>
      <c r="B559" s="648"/>
      <c r="C559" s="648"/>
      <c r="D559" s="648"/>
      <c r="E559" s="648"/>
      <c r="F559" s="648"/>
      <c r="G559" s="648"/>
      <c r="H559" s="648"/>
      <c r="I559" s="648"/>
      <c r="J559" s="648"/>
      <c r="L559" s="20"/>
    </row>
    <row r="560" spans="1:12" s="5" customFormat="1" ht="19.5" customHeight="1">
      <c r="A560" s="643" t="s">
        <v>148</v>
      </c>
      <c r="B560" s="644"/>
      <c r="C560" s="644"/>
      <c r="D560" s="644"/>
      <c r="E560" s="644"/>
      <c r="F560" s="644"/>
      <c r="G560" s="644"/>
      <c r="H560" s="644"/>
      <c r="I560" s="644"/>
      <c r="J560" s="644"/>
      <c r="L560" s="20"/>
    </row>
    <row r="561" spans="1:12" s="5" customFormat="1" ht="19.5" customHeight="1">
      <c r="A561" s="643" t="s">
        <v>46</v>
      </c>
      <c r="B561" s="644"/>
      <c r="C561" s="644"/>
      <c r="D561" s="644"/>
      <c r="E561" s="644"/>
      <c r="F561" s="644"/>
      <c r="G561" s="644"/>
      <c r="H561" s="644"/>
      <c r="I561" s="644"/>
      <c r="J561" s="644"/>
      <c r="L561" s="20"/>
    </row>
    <row r="562" spans="1:12" s="5" customFormat="1" ht="19.5" customHeight="1">
      <c r="A562" s="643" t="s">
        <v>47</v>
      </c>
      <c r="B562" s="644"/>
      <c r="C562" s="644"/>
      <c r="D562" s="644"/>
      <c r="E562" s="644"/>
      <c r="F562" s="644"/>
      <c r="G562" s="644"/>
      <c r="H562" s="644"/>
      <c r="I562" s="644"/>
      <c r="J562" s="644"/>
      <c r="L562" s="20"/>
    </row>
    <row r="563" spans="1:12" s="9" customFormat="1" ht="28.5" customHeight="1">
      <c r="A563" s="43"/>
      <c r="B563" s="44"/>
      <c r="C563" s="44"/>
      <c r="D563" s="44"/>
      <c r="E563" s="44"/>
      <c r="F563" s="44"/>
      <c r="G563" s="44"/>
      <c r="H563" s="44"/>
      <c r="I563" s="44"/>
      <c r="J563" s="44"/>
      <c r="L563" s="541"/>
    </row>
    <row r="564" spans="1:12" s="5" customFormat="1" ht="19.5" customHeight="1">
      <c r="A564" s="669" t="s">
        <v>122</v>
      </c>
      <c r="B564" s="669" t="s">
        <v>216</v>
      </c>
      <c r="C564" s="669" t="s">
        <v>217</v>
      </c>
      <c r="D564" s="669"/>
      <c r="E564" s="659" t="s">
        <v>245</v>
      </c>
      <c r="F564" s="641" t="s">
        <v>242</v>
      </c>
      <c r="G564" s="641" t="s">
        <v>199</v>
      </c>
      <c r="H564" s="670" t="s">
        <v>243</v>
      </c>
      <c r="I564" s="672" t="s">
        <v>244</v>
      </c>
      <c r="J564" s="712" t="s">
        <v>201</v>
      </c>
      <c r="L564" s="20"/>
    </row>
    <row r="565" spans="1:12" s="5" customFormat="1" ht="15">
      <c r="A565" s="641"/>
      <c r="B565" s="641"/>
      <c r="C565" s="36" t="s">
        <v>220</v>
      </c>
      <c r="D565" s="36" t="s">
        <v>221</v>
      </c>
      <c r="E565" s="656"/>
      <c r="F565" s="642"/>
      <c r="G565" s="642"/>
      <c r="H565" s="671"/>
      <c r="I565" s="673"/>
      <c r="J565" s="713"/>
      <c r="L565" s="20"/>
    </row>
    <row r="566" spans="1:12" s="5" customFormat="1" ht="45">
      <c r="A566" s="48" t="s">
        <v>158</v>
      </c>
      <c r="B566" s="10">
        <v>16</v>
      </c>
      <c r="C566" s="10">
        <v>266</v>
      </c>
      <c r="D566" s="4"/>
      <c r="E566" s="11" t="s">
        <v>44</v>
      </c>
      <c r="F566" s="10" t="s">
        <v>302</v>
      </c>
      <c r="G566" s="4"/>
      <c r="H566" s="11"/>
      <c r="I566" s="77"/>
      <c r="J566" s="23"/>
      <c r="L566" s="20"/>
    </row>
    <row r="567" spans="1:10" ht="33" customHeight="1">
      <c r="A567" s="648" t="s">
        <v>283</v>
      </c>
      <c r="B567" s="648"/>
      <c r="C567" s="648"/>
      <c r="D567" s="648"/>
      <c r="E567" s="648"/>
      <c r="F567" s="648"/>
      <c r="G567" s="648"/>
      <c r="H567" s="648"/>
      <c r="I567" s="648"/>
      <c r="J567" s="648"/>
    </row>
    <row r="568" spans="1:10" ht="19.5" customHeight="1">
      <c r="A568" s="643" t="s">
        <v>148</v>
      </c>
      <c r="B568" s="644"/>
      <c r="C568" s="644"/>
      <c r="D568" s="644"/>
      <c r="E568" s="644"/>
      <c r="F568" s="644"/>
      <c r="G568" s="644"/>
      <c r="H568" s="644"/>
      <c r="I568" s="644"/>
      <c r="J568" s="644"/>
    </row>
    <row r="569" spans="1:10" ht="19.5" customHeight="1">
      <c r="A569" s="643" t="s">
        <v>46</v>
      </c>
      <c r="B569" s="644"/>
      <c r="C569" s="644"/>
      <c r="D569" s="644"/>
      <c r="E569" s="644"/>
      <c r="F569" s="644"/>
      <c r="G569" s="644"/>
      <c r="H569" s="644"/>
      <c r="I569" s="644"/>
      <c r="J569" s="644"/>
    </row>
    <row r="570" spans="1:10" ht="19.5" customHeight="1">
      <c r="A570" s="643" t="s">
        <v>48</v>
      </c>
      <c r="B570" s="644"/>
      <c r="C570" s="644"/>
      <c r="D570" s="644"/>
      <c r="E570" s="644"/>
      <c r="F570" s="644"/>
      <c r="G570" s="644"/>
      <c r="H570" s="644"/>
      <c r="I570" s="644"/>
      <c r="J570" s="644"/>
    </row>
    <row r="571" spans="1:10" ht="24" customHeight="1">
      <c r="A571" s="43"/>
      <c r="B571" s="44"/>
      <c r="C571" s="44"/>
      <c r="D571" s="44"/>
      <c r="E571" s="44"/>
      <c r="F571" s="44"/>
      <c r="G571" s="44"/>
      <c r="H571" s="44"/>
      <c r="I571" s="44"/>
      <c r="J571" s="44"/>
    </row>
    <row r="572" spans="1:12" s="5" customFormat="1" ht="33" customHeight="1">
      <c r="A572" s="641" t="s">
        <v>122</v>
      </c>
      <c r="B572" s="641" t="s">
        <v>216</v>
      </c>
      <c r="C572" s="649" t="s">
        <v>217</v>
      </c>
      <c r="D572" s="650"/>
      <c r="E572" s="656" t="s">
        <v>218</v>
      </c>
      <c r="F572" s="697" t="s">
        <v>198</v>
      </c>
      <c r="G572" s="641" t="s">
        <v>199</v>
      </c>
      <c r="H572" s="667" t="s">
        <v>200</v>
      </c>
      <c r="I572" s="73" t="s">
        <v>219</v>
      </c>
      <c r="J572" s="665" t="s">
        <v>324</v>
      </c>
      <c r="L572" s="20"/>
    </row>
    <row r="573" spans="1:10" ht="15">
      <c r="A573" s="642"/>
      <c r="B573" s="642"/>
      <c r="C573" s="4" t="s">
        <v>220</v>
      </c>
      <c r="D573" s="4" t="s">
        <v>221</v>
      </c>
      <c r="E573" s="658"/>
      <c r="F573" s="698"/>
      <c r="G573" s="642"/>
      <c r="H573" s="668"/>
      <c r="I573" s="70" t="s">
        <v>222</v>
      </c>
      <c r="J573" s="666"/>
    </row>
    <row r="574" spans="1:10" ht="45">
      <c r="A574" s="28" t="s">
        <v>158</v>
      </c>
      <c r="B574" s="10">
        <v>16</v>
      </c>
      <c r="C574" s="10">
        <v>266</v>
      </c>
      <c r="D574" s="4"/>
      <c r="E574" s="4"/>
      <c r="F574" s="10" t="s">
        <v>264</v>
      </c>
      <c r="G574" s="4"/>
      <c r="H574" s="11" t="s">
        <v>45</v>
      </c>
      <c r="I574" s="77" t="s">
        <v>92</v>
      </c>
      <c r="J574" s="18">
        <f>2303.91*100</f>
        <v>230391</v>
      </c>
    </row>
    <row r="575" spans="1:12" s="46" customFormat="1" ht="35.25" customHeight="1">
      <c r="A575" s="660" t="s">
        <v>276</v>
      </c>
      <c r="B575" s="660"/>
      <c r="C575" s="660"/>
      <c r="D575" s="660"/>
      <c r="E575" s="660"/>
      <c r="F575" s="660"/>
      <c r="G575" s="660"/>
      <c r="H575" s="660"/>
      <c r="I575" s="660"/>
      <c r="J575" s="57">
        <f>SUM(J574)</f>
        <v>230391</v>
      </c>
      <c r="L575" s="407"/>
    </row>
    <row r="576" spans="1:12" s="5" customFormat="1" ht="15">
      <c r="A576" s="3"/>
      <c r="B576" s="12"/>
      <c r="C576" s="12"/>
      <c r="D576" s="3"/>
      <c r="E576" s="3"/>
      <c r="F576" s="12"/>
      <c r="G576" s="3"/>
      <c r="H576" s="53"/>
      <c r="I576" s="80"/>
      <c r="J576" s="14"/>
      <c r="L576" s="20"/>
    </row>
    <row r="577" spans="1:12" s="5" customFormat="1" ht="24" customHeight="1">
      <c r="A577" s="648" t="s">
        <v>281</v>
      </c>
      <c r="B577" s="648"/>
      <c r="C577" s="648"/>
      <c r="D577" s="648"/>
      <c r="E577" s="648"/>
      <c r="F577" s="648"/>
      <c r="G577" s="648"/>
      <c r="H577" s="648"/>
      <c r="I577" s="648"/>
      <c r="J577" s="648"/>
      <c r="L577" s="20"/>
    </row>
    <row r="578" spans="1:12" s="5" customFormat="1" ht="19.5" customHeight="1">
      <c r="A578" s="643" t="s">
        <v>55</v>
      </c>
      <c r="B578" s="644"/>
      <c r="C578" s="644"/>
      <c r="D578" s="644"/>
      <c r="E578" s="644"/>
      <c r="F578" s="644"/>
      <c r="G578" s="644"/>
      <c r="H578" s="644"/>
      <c r="I578" s="644"/>
      <c r="J578" s="644"/>
      <c r="L578" s="20"/>
    </row>
    <row r="579" spans="1:12" s="5" customFormat="1" ht="19.5" customHeight="1">
      <c r="A579" s="643" t="s">
        <v>56</v>
      </c>
      <c r="B579" s="644"/>
      <c r="C579" s="644"/>
      <c r="D579" s="644"/>
      <c r="E579" s="644"/>
      <c r="F579" s="644"/>
      <c r="G579" s="644"/>
      <c r="H579" s="644"/>
      <c r="I579" s="644"/>
      <c r="J579" s="644"/>
      <c r="L579" s="20"/>
    </row>
    <row r="580" spans="1:12" s="5" customFormat="1" ht="19.5" customHeight="1">
      <c r="A580" s="643" t="s">
        <v>57</v>
      </c>
      <c r="B580" s="644"/>
      <c r="C580" s="644"/>
      <c r="D580" s="644"/>
      <c r="E580" s="644"/>
      <c r="F580" s="644"/>
      <c r="G580" s="644"/>
      <c r="H580" s="644"/>
      <c r="I580" s="644"/>
      <c r="J580" s="644"/>
      <c r="L580" s="20"/>
    </row>
    <row r="581" spans="1:12" s="9" customFormat="1" ht="28.5" customHeight="1">
      <c r="A581" s="43"/>
      <c r="B581" s="44"/>
      <c r="C581" s="44"/>
      <c r="D581" s="44"/>
      <c r="E581" s="44"/>
      <c r="F581" s="44"/>
      <c r="G581" s="44"/>
      <c r="H581" s="44"/>
      <c r="I581" s="44"/>
      <c r="J581" s="44"/>
      <c r="L581" s="541"/>
    </row>
    <row r="582" spans="1:12" s="5" customFormat="1" ht="19.5" customHeight="1">
      <c r="A582" s="669" t="s">
        <v>122</v>
      </c>
      <c r="B582" s="669" t="s">
        <v>216</v>
      </c>
      <c r="C582" s="669" t="s">
        <v>217</v>
      </c>
      <c r="D582" s="669"/>
      <c r="E582" s="659" t="s">
        <v>245</v>
      </c>
      <c r="F582" s="641" t="s">
        <v>242</v>
      </c>
      <c r="G582" s="641" t="s">
        <v>199</v>
      </c>
      <c r="H582" s="670" t="s">
        <v>243</v>
      </c>
      <c r="I582" s="672" t="s">
        <v>244</v>
      </c>
      <c r="J582" s="712" t="s">
        <v>201</v>
      </c>
      <c r="L582" s="20"/>
    </row>
    <row r="583" spans="1:12" s="5" customFormat="1" ht="15">
      <c r="A583" s="641"/>
      <c r="B583" s="641"/>
      <c r="C583" s="36" t="s">
        <v>220</v>
      </c>
      <c r="D583" s="36" t="s">
        <v>221</v>
      </c>
      <c r="E583" s="656"/>
      <c r="F583" s="642"/>
      <c r="G583" s="642"/>
      <c r="H583" s="671"/>
      <c r="I583" s="673"/>
      <c r="J583" s="713"/>
      <c r="L583" s="20"/>
    </row>
    <row r="584" spans="1:12" s="5" customFormat="1" ht="15">
      <c r="A584" s="656" t="s">
        <v>159</v>
      </c>
      <c r="B584" s="10">
        <v>16</v>
      </c>
      <c r="C584" s="10">
        <v>52</v>
      </c>
      <c r="D584" s="4"/>
      <c r="E584" s="11" t="s">
        <v>49</v>
      </c>
      <c r="F584" s="10" t="s">
        <v>254</v>
      </c>
      <c r="G584" s="10">
        <v>2</v>
      </c>
      <c r="H584" s="17">
        <v>57.533298558568795</v>
      </c>
      <c r="I584" s="78">
        <v>34.51997913514128</v>
      </c>
      <c r="J584" s="17">
        <f>H584*75</f>
        <v>4314.99739189266</v>
      </c>
      <c r="L584" s="20"/>
    </row>
    <row r="585" spans="1:12" s="5" customFormat="1" ht="15">
      <c r="A585" s="657"/>
      <c r="B585" s="4"/>
      <c r="C585" s="10">
        <v>72</v>
      </c>
      <c r="D585" s="4"/>
      <c r="E585" s="11" t="s">
        <v>124</v>
      </c>
      <c r="F585" s="10" t="s">
        <v>50</v>
      </c>
      <c r="G585" s="10"/>
      <c r="H585" s="17">
        <v>0</v>
      </c>
      <c r="I585" s="78">
        <v>0</v>
      </c>
      <c r="J585" s="17">
        <v>0</v>
      </c>
      <c r="L585" s="20"/>
    </row>
    <row r="586" spans="1:12" s="5" customFormat="1" ht="15">
      <c r="A586" s="657"/>
      <c r="B586" s="4"/>
      <c r="C586" s="10">
        <v>73</v>
      </c>
      <c r="D586" s="4"/>
      <c r="E586" s="11" t="s">
        <v>51</v>
      </c>
      <c r="F586" s="10" t="s">
        <v>50</v>
      </c>
      <c r="G586" s="10"/>
      <c r="H586" s="17">
        <v>0</v>
      </c>
      <c r="I586" s="78">
        <v>0</v>
      </c>
      <c r="J586" s="17">
        <v>0</v>
      </c>
      <c r="L586" s="20"/>
    </row>
    <row r="587" spans="1:12" s="5" customFormat="1" ht="15">
      <c r="A587" s="657"/>
      <c r="B587" s="4"/>
      <c r="C587" s="10">
        <v>81</v>
      </c>
      <c r="D587" s="4"/>
      <c r="E587" s="11" t="s">
        <v>52</v>
      </c>
      <c r="F587" s="10" t="s">
        <v>280</v>
      </c>
      <c r="G587" s="10">
        <v>3</v>
      </c>
      <c r="H587" s="17">
        <v>44.807800565003845</v>
      </c>
      <c r="I587" s="78">
        <v>35.47284211396138</v>
      </c>
      <c r="J587" s="17">
        <f>H587*75</f>
        <v>3360.585042375288</v>
      </c>
      <c r="L587" s="20"/>
    </row>
    <row r="588" spans="1:12" s="5" customFormat="1" ht="15">
      <c r="A588" s="658"/>
      <c r="B588" s="4"/>
      <c r="C588" s="10">
        <v>187</v>
      </c>
      <c r="D588" s="4"/>
      <c r="E588" s="11" t="s">
        <v>53</v>
      </c>
      <c r="F588" s="10" t="s">
        <v>280</v>
      </c>
      <c r="G588" s="10">
        <v>2</v>
      </c>
      <c r="H588" s="17">
        <v>12.487927819983783</v>
      </c>
      <c r="I588" s="78">
        <v>9.265236769665387</v>
      </c>
      <c r="J588" s="17">
        <f>H588*75</f>
        <v>936.5945864987838</v>
      </c>
      <c r="L588" s="20"/>
    </row>
    <row r="589" spans="1:12" s="5" customFormat="1" ht="15.75">
      <c r="A589" s="660" t="s">
        <v>276</v>
      </c>
      <c r="B589" s="660"/>
      <c r="C589" s="660"/>
      <c r="D589" s="660"/>
      <c r="E589" s="660"/>
      <c r="F589" s="660"/>
      <c r="G589" s="660"/>
      <c r="H589" s="660"/>
      <c r="I589" s="660"/>
      <c r="J589" s="31">
        <f>SUM(J584:J588)</f>
        <v>8612.177020766732</v>
      </c>
      <c r="L589" s="20"/>
    </row>
    <row r="590" spans="9:12" s="5" customFormat="1" ht="15">
      <c r="I590" s="40"/>
      <c r="L590" s="20"/>
    </row>
    <row r="591" spans="1:12" s="5" customFormat="1" ht="27" customHeight="1">
      <c r="A591" s="648" t="s">
        <v>283</v>
      </c>
      <c r="B591" s="648"/>
      <c r="C591" s="648"/>
      <c r="D591" s="648"/>
      <c r="E591" s="648"/>
      <c r="F591" s="648"/>
      <c r="G591" s="648"/>
      <c r="H591" s="648"/>
      <c r="I591" s="648"/>
      <c r="J591" s="648"/>
      <c r="L591" s="20"/>
    </row>
    <row r="592" spans="1:12" s="5" customFormat="1" ht="19.5" customHeight="1">
      <c r="A592" s="643" t="s">
        <v>55</v>
      </c>
      <c r="B592" s="644"/>
      <c r="C592" s="644"/>
      <c r="D592" s="644"/>
      <c r="E592" s="644"/>
      <c r="F592" s="644"/>
      <c r="G592" s="644"/>
      <c r="H592" s="644"/>
      <c r="I592" s="644"/>
      <c r="J592" s="644"/>
      <c r="L592" s="20"/>
    </row>
    <row r="593" spans="1:12" s="5" customFormat="1" ht="19.5" customHeight="1">
      <c r="A593" s="643" t="s">
        <v>56</v>
      </c>
      <c r="B593" s="644"/>
      <c r="C593" s="644"/>
      <c r="D593" s="644"/>
      <c r="E593" s="644"/>
      <c r="F593" s="644"/>
      <c r="G593" s="644"/>
      <c r="H593" s="644"/>
      <c r="I593" s="644"/>
      <c r="J593" s="644"/>
      <c r="L593" s="20"/>
    </row>
    <row r="594" spans="1:12" s="5" customFormat="1" ht="15.75">
      <c r="A594" s="643" t="s">
        <v>571</v>
      </c>
      <c r="B594" s="644"/>
      <c r="C594" s="644"/>
      <c r="D594" s="644"/>
      <c r="E594" s="644"/>
      <c r="F594" s="644"/>
      <c r="G594" s="644"/>
      <c r="H594" s="644"/>
      <c r="I594" s="644"/>
      <c r="J594" s="644"/>
      <c r="L594" s="20"/>
    </row>
    <row r="595" spans="1:10" ht="24" customHeight="1">
      <c r="A595" s="43"/>
      <c r="B595" s="44"/>
      <c r="C595" s="44"/>
      <c r="D595" s="44"/>
      <c r="E595" s="44"/>
      <c r="F595" s="44"/>
      <c r="G595" s="44"/>
      <c r="H595" s="44"/>
      <c r="I595" s="60"/>
      <c r="J595" s="44"/>
    </row>
    <row r="596" spans="1:12" s="5" customFormat="1" ht="33" customHeight="1">
      <c r="A596" s="641" t="s">
        <v>122</v>
      </c>
      <c r="B596" s="641" t="s">
        <v>216</v>
      </c>
      <c r="C596" s="649" t="s">
        <v>217</v>
      </c>
      <c r="D596" s="650"/>
      <c r="E596" s="656" t="s">
        <v>218</v>
      </c>
      <c r="F596" s="697" t="s">
        <v>198</v>
      </c>
      <c r="G596" s="641" t="s">
        <v>199</v>
      </c>
      <c r="H596" s="667" t="s">
        <v>200</v>
      </c>
      <c r="I596" s="73" t="s">
        <v>219</v>
      </c>
      <c r="J596" s="665" t="s">
        <v>324</v>
      </c>
      <c r="L596" s="20"/>
    </row>
    <row r="597" spans="1:12" s="5" customFormat="1" ht="15">
      <c r="A597" s="642"/>
      <c r="B597" s="642"/>
      <c r="C597" s="4" t="s">
        <v>220</v>
      </c>
      <c r="D597" s="4" t="s">
        <v>221</v>
      </c>
      <c r="E597" s="658"/>
      <c r="F597" s="698"/>
      <c r="G597" s="642"/>
      <c r="H597" s="668"/>
      <c r="I597" s="70" t="s">
        <v>222</v>
      </c>
      <c r="J597" s="666"/>
      <c r="L597" s="20"/>
    </row>
    <row r="598" spans="1:12" s="5" customFormat="1" ht="30">
      <c r="A598" s="127" t="s">
        <v>159</v>
      </c>
      <c r="B598" s="29">
        <v>16</v>
      </c>
      <c r="C598" s="29">
        <v>70</v>
      </c>
      <c r="D598" s="49"/>
      <c r="E598" s="49">
        <v>2</v>
      </c>
      <c r="F598" s="29" t="s">
        <v>264</v>
      </c>
      <c r="G598" s="49" t="s">
        <v>202</v>
      </c>
      <c r="H598" s="30" t="s">
        <v>458</v>
      </c>
      <c r="I598" s="134">
        <v>39094.05</v>
      </c>
      <c r="J598" s="509">
        <f>I598*100</f>
        <v>3909405.0000000005</v>
      </c>
      <c r="K598" s="20"/>
      <c r="L598" s="20"/>
    </row>
    <row r="599" spans="1:12" s="5" customFormat="1" ht="30.75" customHeight="1">
      <c r="A599" s="661" t="s">
        <v>319</v>
      </c>
      <c r="B599" s="662"/>
      <c r="C599" s="662"/>
      <c r="D599" s="662"/>
      <c r="E599" s="662"/>
      <c r="F599" s="662"/>
      <c r="G599" s="662"/>
      <c r="H599" s="662"/>
      <c r="I599" s="751"/>
      <c r="J599" s="509">
        <v>3598053.35</v>
      </c>
      <c r="K599" s="20"/>
      <c r="L599" s="20"/>
    </row>
    <row r="600" spans="1:12" s="5" customFormat="1" ht="30.75" customHeight="1">
      <c r="A600" s="745" t="s">
        <v>276</v>
      </c>
      <c r="B600" s="746"/>
      <c r="C600" s="746"/>
      <c r="D600" s="746"/>
      <c r="E600" s="746"/>
      <c r="F600" s="746"/>
      <c r="G600" s="746"/>
      <c r="H600" s="746"/>
      <c r="I600" s="747"/>
      <c r="J600" s="509">
        <f>SUM(J598:J599)</f>
        <v>7507458.350000001</v>
      </c>
      <c r="K600" s="406"/>
      <c r="L600" s="20"/>
    </row>
    <row r="601" spans="1:10" ht="60.75" customHeight="1">
      <c r="A601" s="805" t="s">
        <v>646</v>
      </c>
      <c r="B601" s="806"/>
      <c r="C601" s="806"/>
      <c r="D601" s="806"/>
      <c r="E601" s="806"/>
      <c r="F601" s="806"/>
      <c r="G601" s="806"/>
      <c r="H601" s="806"/>
      <c r="I601" s="806"/>
      <c r="J601" s="806"/>
    </row>
    <row r="602" spans="1:12" s="5" customFormat="1" ht="30" customHeight="1">
      <c r="A602" s="648" t="s">
        <v>281</v>
      </c>
      <c r="B602" s="648"/>
      <c r="C602" s="648"/>
      <c r="D602" s="648"/>
      <c r="E602" s="648"/>
      <c r="F602" s="648"/>
      <c r="G602" s="648"/>
      <c r="H602" s="648"/>
      <c r="I602" s="648"/>
      <c r="J602" s="648"/>
      <c r="L602" s="20"/>
    </row>
    <row r="603" spans="1:12" s="5" customFormat="1" ht="19.5" customHeight="1">
      <c r="A603" s="643" t="s">
        <v>487</v>
      </c>
      <c r="B603" s="644"/>
      <c r="C603" s="644"/>
      <c r="D603" s="644"/>
      <c r="E603" s="644"/>
      <c r="F603" s="644"/>
      <c r="G603" s="644"/>
      <c r="H603" s="644"/>
      <c r="I603" s="644"/>
      <c r="J603" s="644"/>
      <c r="L603" s="20"/>
    </row>
    <row r="604" spans="1:12" s="5" customFormat="1" ht="19.5" customHeight="1">
      <c r="A604" s="643" t="s">
        <v>59</v>
      </c>
      <c r="B604" s="644"/>
      <c r="C604" s="644"/>
      <c r="D604" s="644"/>
      <c r="E604" s="644"/>
      <c r="F604" s="644"/>
      <c r="G604" s="644"/>
      <c r="H604" s="644"/>
      <c r="I604" s="644"/>
      <c r="J604" s="644"/>
      <c r="L604" s="20"/>
    </row>
    <row r="605" spans="1:12" s="5" customFormat="1" ht="19.5" customHeight="1">
      <c r="A605" s="643" t="s">
        <v>486</v>
      </c>
      <c r="B605" s="644"/>
      <c r="C605" s="644"/>
      <c r="D605" s="644"/>
      <c r="E605" s="644"/>
      <c r="F605" s="644"/>
      <c r="G605" s="644"/>
      <c r="H605" s="644"/>
      <c r="I605" s="644"/>
      <c r="J605" s="644"/>
      <c r="L605" s="20"/>
    </row>
    <row r="606" spans="1:12" s="9" customFormat="1" ht="28.5" customHeight="1">
      <c r="A606" s="43"/>
      <c r="B606" s="44"/>
      <c r="C606" s="44"/>
      <c r="D606" s="44"/>
      <c r="E606" s="44"/>
      <c r="F606" s="44"/>
      <c r="G606" s="44"/>
      <c r="H606" s="44"/>
      <c r="I606" s="44"/>
      <c r="J606" s="44"/>
      <c r="L606" s="541"/>
    </row>
    <row r="607" spans="1:12" s="5" customFormat="1" ht="19.5" customHeight="1">
      <c r="A607" s="669" t="s">
        <v>122</v>
      </c>
      <c r="B607" s="669" t="s">
        <v>216</v>
      </c>
      <c r="C607" s="669" t="s">
        <v>217</v>
      </c>
      <c r="D607" s="669"/>
      <c r="E607" s="659" t="s">
        <v>245</v>
      </c>
      <c r="F607" s="641" t="s">
        <v>242</v>
      </c>
      <c r="G607" s="641" t="s">
        <v>199</v>
      </c>
      <c r="H607" s="670" t="s">
        <v>243</v>
      </c>
      <c r="I607" s="672" t="s">
        <v>244</v>
      </c>
      <c r="J607" s="712" t="s">
        <v>201</v>
      </c>
      <c r="L607" s="20"/>
    </row>
    <row r="608" spans="1:12" s="5" customFormat="1" ht="15">
      <c r="A608" s="641"/>
      <c r="B608" s="641"/>
      <c r="C608" s="36" t="s">
        <v>220</v>
      </c>
      <c r="D608" s="36" t="s">
        <v>221</v>
      </c>
      <c r="E608" s="656"/>
      <c r="F608" s="642"/>
      <c r="G608" s="642"/>
      <c r="H608" s="671"/>
      <c r="I608" s="673"/>
      <c r="J608" s="713"/>
      <c r="L608" s="20"/>
    </row>
    <row r="609" spans="1:12" s="5" customFormat="1" ht="36" customHeight="1">
      <c r="A609" s="32" t="s">
        <v>160</v>
      </c>
      <c r="B609" s="10">
        <v>15</v>
      </c>
      <c r="C609" s="10">
        <v>591</v>
      </c>
      <c r="D609" s="4"/>
      <c r="E609" s="395" t="s">
        <v>488</v>
      </c>
      <c r="F609" s="10" t="s">
        <v>465</v>
      </c>
      <c r="G609" s="10">
        <v>1</v>
      </c>
      <c r="H609" s="17"/>
      <c r="I609" s="87"/>
      <c r="J609" s="4">
        <v>0</v>
      </c>
      <c r="L609" s="20"/>
    </row>
    <row r="610" spans="1:12" s="5" customFormat="1" ht="30" customHeight="1">
      <c r="A610" s="648" t="s">
        <v>281</v>
      </c>
      <c r="B610" s="648"/>
      <c r="C610" s="648"/>
      <c r="D610" s="648"/>
      <c r="E610" s="648"/>
      <c r="F610" s="648"/>
      <c r="G610" s="648"/>
      <c r="H610" s="648"/>
      <c r="I610" s="648"/>
      <c r="J610" s="648"/>
      <c r="L610" s="20"/>
    </row>
    <row r="611" spans="1:12" s="5" customFormat="1" ht="19.5" customHeight="1">
      <c r="A611" s="643" t="s">
        <v>60</v>
      </c>
      <c r="B611" s="644"/>
      <c r="C611" s="644"/>
      <c r="D611" s="644"/>
      <c r="E611" s="644"/>
      <c r="F611" s="644"/>
      <c r="G611" s="644"/>
      <c r="H611" s="644"/>
      <c r="I611" s="644"/>
      <c r="J611" s="644"/>
      <c r="L611" s="20"/>
    </row>
    <row r="612" spans="1:12" s="5" customFormat="1" ht="19.5" customHeight="1">
      <c r="A612" s="643" t="s">
        <v>59</v>
      </c>
      <c r="B612" s="644"/>
      <c r="C612" s="644"/>
      <c r="D612" s="644"/>
      <c r="E612" s="644"/>
      <c r="F612" s="644"/>
      <c r="G612" s="644"/>
      <c r="H612" s="644"/>
      <c r="I612" s="644"/>
      <c r="J612" s="644"/>
      <c r="L612" s="20"/>
    </row>
    <row r="613" spans="1:12" s="5" customFormat="1" ht="19.5" customHeight="1">
      <c r="A613" s="643" t="s">
        <v>486</v>
      </c>
      <c r="B613" s="644"/>
      <c r="C613" s="644"/>
      <c r="D613" s="644"/>
      <c r="E613" s="644"/>
      <c r="F613" s="644"/>
      <c r="G613" s="644"/>
      <c r="H613" s="644"/>
      <c r="I613" s="644"/>
      <c r="J613" s="644"/>
      <c r="L613" s="20"/>
    </row>
    <row r="614" spans="1:12" s="9" customFormat="1" ht="28.5" customHeight="1">
      <c r="A614" s="43"/>
      <c r="B614" s="44"/>
      <c r="C614" s="44"/>
      <c r="D614" s="44"/>
      <c r="E614" s="44"/>
      <c r="F614" s="44"/>
      <c r="G614" s="44"/>
      <c r="H614" s="44"/>
      <c r="I614" s="44"/>
      <c r="J614" s="44"/>
      <c r="L614" s="541"/>
    </row>
    <row r="615" spans="1:12" s="5" customFormat="1" ht="19.5" customHeight="1">
      <c r="A615" s="669" t="s">
        <v>122</v>
      </c>
      <c r="B615" s="669" t="s">
        <v>216</v>
      </c>
      <c r="C615" s="669" t="s">
        <v>217</v>
      </c>
      <c r="D615" s="669"/>
      <c r="E615" s="659" t="s">
        <v>245</v>
      </c>
      <c r="F615" s="641" t="s">
        <v>242</v>
      </c>
      <c r="G615" s="641" t="s">
        <v>199</v>
      </c>
      <c r="H615" s="670" t="s">
        <v>243</v>
      </c>
      <c r="I615" s="672" t="s">
        <v>244</v>
      </c>
      <c r="J615" s="712" t="s">
        <v>201</v>
      </c>
      <c r="L615" s="20"/>
    </row>
    <row r="616" spans="1:12" s="5" customFormat="1" ht="21" customHeight="1">
      <c r="A616" s="641"/>
      <c r="B616" s="641"/>
      <c r="C616" s="36" t="s">
        <v>220</v>
      </c>
      <c r="D616" s="36" t="s">
        <v>221</v>
      </c>
      <c r="E616" s="656"/>
      <c r="F616" s="642"/>
      <c r="G616" s="642"/>
      <c r="H616" s="671"/>
      <c r="I616" s="673"/>
      <c r="J616" s="713"/>
      <c r="L616" s="20"/>
    </row>
    <row r="617" spans="1:12" s="5" customFormat="1" ht="15" customHeight="1">
      <c r="A617" s="656" t="s">
        <v>160</v>
      </c>
      <c r="B617" s="10">
        <v>15</v>
      </c>
      <c r="C617" s="10">
        <v>42</v>
      </c>
      <c r="D617" s="4"/>
      <c r="E617" s="11" t="s">
        <v>58</v>
      </c>
      <c r="F617" s="10" t="s">
        <v>256</v>
      </c>
      <c r="G617" s="10">
        <v>1</v>
      </c>
      <c r="H617" s="17">
        <f>42178/1936.27</f>
        <v>21.78311908979636</v>
      </c>
      <c r="I617" s="87">
        <f>27037/1936.27</f>
        <v>13.963445180682447</v>
      </c>
      <c r="J617" s="4">
        <v>0</v>
      </c>
      <c r="L617" s="20"/>
    </row>
    <row r="618" spans="1:12" s="5" customFormat="1" ht="15" customHeight="1">
      <c r="A618" s="657"/>
      <c r="B618" s="4"/>
      <c r="C618" s="10">
        <v>648</v>
      </c>
      <c r="D618" s="4"/>
      <c r="E618" s="11" t="s">
        <v>125</v>
      </c>
      <c r="F618" s="10" t="s">
        <v>254</v>
      </c>
      <c r="G618" s="10">
        <v>1</v>
      </c>
      <c r="H618" s="18">
        <v>45.55</v>
      </c>
      <c r="I618" s="87">
        <v>26.32</v>
      </c>
      <c r="J618" s="4">
        <v>0</v>
      </c>
      <c r="L618" s="20"/>
    </row>
    <row r="619" spans="1:12" s="5" customFormat="1" ht="15" customHeight="1">
      <c r="A619" s="657"/>
      <c r="B619" s="4"/>
      <c r="C619" s="10">
        <v>857</v>
      </c>
      <c r="D619" s="4"/>
      <c r="E619" s="11"/>
      <c r="F619" s="10"/>
      <c r="G619" s="10"/>
      <c r="H619" s="18"/>
      <c r="I619" s="87"/>
      <c r="J619" s="4">
        <v>0</v>
      </c>
      <c r="L619" s="20"/>
    </row>
    <row r="620" spans="1:10" ht="15">
      <c r="A620" s="658"/>
      <c r="B620" s="4"/>
      <c r="C620" s="10">
        <v>856</v>
      </c>
      <c r="D620" s="4"/>
      <c r="E620" s="11" t="s">
        <v>43</v>
      </c>
      <c r="F620" s="4" t="s">
        <v>254</v>
      </c>
      <c r="G620" s="4">
        <v>1</v>
      </c>
      <c r="H620" s="114">
        <v>8.6</v>
      </c>
      <c r="I620" s="115">
        <v>4.97</v>
      </c>
      <c r="J620" s="4">
        <v>0</v>
      </c>
    </row>
    <row r="621" spans="1:12" s="5" customFormat="1" ht="26.25">
      <c r="A621" s="648" t="s">
        <v>281</v>
      </c>
      <c r="B621" s="648"/>
      <c r="C621" s="648"/>
      <c r="D621" s="648"/>
      <c r="E621" s="648"/>
      <c r="F621" s="648"/>
      <c r="G621" s="648"/>
      <c r="H621" s="648"/>
      <c r="I621" s="648"/>
      <c r="J621" s="648"/>
      <c r="L621" s="20"/>
    </row>
    <row r="622" spans="1:12" s="5" customFormat="1" ht="15.75">
      <c r="A622" s="643" t="s">
        <v>487</v>
      </c>
      <c r="B622" s="644"/>
      <c r="C622" s="644"/>
      <c r="D622" s="644"/>
      <c r="E622" s="644"/>
      <c r="F622" s="644"/>
      <c r="G622" s="644"/>
      <c r="H622" s="644"/>
      <c r="I622" s="644"/>
      <c r="J622" s="644"/>
      <c r="L622" s="20"/>
    </row>
    <row r="623" spans="1:12" s="5" customFormat="1" ht="15.75">
      <c r="A623" s="643" t="s">
        <v>320</v>
      </c>
      <c r="B623" s="644"/>
      <c r="C623" s="644"/>
      <c r="D623" s="644"/>
      <c r="E623" s="644"/>
      <c r="F623" s="644"/>
      <c r="G623" s="644"/>
      <c r="H623" s="644"/>
      <c r="I623" s="644"/>
      <c r="J623" s="644"/>
      <c r="L623" s="20"/>
    </row>
    <row r="624" spans="1:12" s="9" customFormat="1" ht="16.5" customHeight="1">
      <c r="A624" s="643" t="s">
        <v>486</v>
      </c>
      <c r="B624" s="644"/>
      <c r="C624" s="644"/>
      <c r="D624" s="644"/>
      <c r="E624" s="644"/>
      <c r="F624" s="644"/>
      <c r="G624" s="644"/>
      <c r="H624" s="644"/>
      <c r="I624" s="644"/>
      <c r="J624" s="644"/>
      <c r="L624" s="541"/>
    </row>
    <row r="625" spans="1:12" s="5" customFormat="1" ht="19.5" customHeight="1">
      <c r="A625" s="669" t="s">
        <v>122</v>
      </c>
      <c r="B625" s="669" t="s">
        <v>216</v>
      </c>
      <c r="C625" s="669" t="s">
        <v>217</v>
      </c>
      <c r="D625" s="669"/>
      <c r="E625" s="659" t="s">
        <v>245</v>
      </c>
      <c r="F625" s="669" t="s">
        <v>242</v>
      </c>
      <c r="G625" s="669" t="s">
        <v>199</v>
      </c>
      <c r="H625" s="748" t="s">
        <v>243</v>
      </c>
      <c r="I625" s="749" t="s">
        <v>244</v>
      </c>
      <c r="J625" s="690" t="s">
        <v>201</v>
      </c>
      <c r="L625" s="20"/>
    </row>
    <row r="626" spans="1:12" s="5" customFormat="1" ht="15">
      <c r="A626" s="669"/>
      <c r="B626" s="669"/>
      <c r="C626" s="4" t="s">
        <v>220</v>
      </c>
      <c r="D626" s="4" t="s">
        <v>221</v>
      </c>
      <c r="E626" s="659"/>
      <c r="F626" s="669"/>
      <c r="G626" s="669"/>
      <c r="H626" s="748"/>
      <c r="I626" s="749"/>
      <c r="J626" s="690"/>
      <c r="L626" s="20"/>
    </row>
    <row r="627" spans="1:12" s="5" customFormat="1" ht="15">
      <c r="A627" s="744" t="s">
        <v>489</v>
      </c>
      <c r="B627" s="669">
        <v>15</v>
      </c>
      <c r="C627" s="4">
        <v>43</v>
      </c>
      <c r="D627" s="4"/>
      <c r="E627" s="396" t="s">
        <v>490</v>
      </c>
      <c r="F627" s="27" t="s">
        <v>465</v>
      </c>
      <c r="G627" s="27"/>
      <c r="H627" s="397"/>
      <c r="I627" s="398"/>
      <c r="J627" s="383">
        <v>0</v>
      </c>
      <c r="L627" s="20"/>
    </row>
    <row r="628" spans="1:12" s="5" customFormat="1" ht="15">
      <c r="A628" s="744"/>
      <c r="B628" s="669"/>
      <c r="C628" s="4">
        <v>44</v>
      </c>
      <c r="D628" s="4"/>
      <c r="E628" s="32" t="s">
        <v>491</v>
      </c>
      <c r="F628" s="27" t="s">
        <v>492</v>
      </c>
      <c r="G628" s="27"/>
      <c r="H628" s="397"/>
      <c r="I628" s="398"/>
      <c r="J628" s="383">
        <v>0</v>
      </c>
      <c r="L628" s="20"/>
    </row>
    <row r="629" spans="1:12" s="5" customFormat="1" ht="15">
      <c r="A629" s="744"/>
      <c r="B629" s="669"/>
      <c r="C629" s="4">
        <v>265</v>
      </c>
      <c r="D629" s="4"/>
      <c r="E629" s="32" t="s">
        <v>493</v>
      </c>
      <c r="F629" s="27"/>
      <c r="G629" s="27"/>
      <c r="H629" s="397">
        <v>2.61</v>
      </c>
      <c r="I629" s="398">
        <v>1.51</v>
      </c>
      <c r="J629" s="383">
        <v>0</v>
      </c>
      <c r="L629" s="20"/>
    </row>
    <row r="630" spans="1:12" s="5" customFormat="1" ht="15">
      <c r="A630" s="744"/>
      <c r="B630" s="669"/>
      <c r="C630" s="4">
        <v>593</v>
      </c>
      <c r="D630" s="4"/>
      <c r="E630" s="32" t="s">
        <v>494</v>
      </c>
      <c r="F630" s="27"/>
      <c r="G630" s="27"/>
      <c r="H630" s="397">
        <v>0.1</v>
      </c>
      <c r="I630" s="398">
        <v>0.06</v>
      </c>
      <c r="J630" s="383">
        <v>0</v>
      </c>
      <c r="L630" s="20"/>
    </row>
    <row r="631" spans="1:12" s="5" customFormat="1" ht="15">
      <c r="A631" s="744"/>
      <c r="B631" s="669"/>
      <c r="C631" s="4">
        <v>859</v>
      </c>
      <c r="D631" s="4"/>
      <c r="E631" s="32" t="s">
        <v>495</v>
      </c>
      <c r="F631" s="27"/>
      <c r="G631" s="27"/>
      <c r="H631" s="397">
        <v>1.41</v>
      </c>
      <c r="I631" s="398">
        <v>0.83</v>
      </c>
      <c r="J631" s="383">
        <v>0</v>
      </c>
      <c r="L631" s="20"/>
    </row>
    <row r="632" spans="1:12" s="5" customFormat="1" ht="15">
      <c r="A632" s="744"/>
      <c r="B632" s="669"/>
      <c r="C632" s="4">
        <v>860</v>
      </c>
      <c r="D632" s="4"/>
      <c r="E632" s="32" t="s">
        <v>496</v>
      </c>
      <c r="F632" s="27"/>
      <c r="G632" s="27"/>
      <c r="H632" s="397">
        <v>1.61</v>
      </c>
      <c r="I632" s="398">
        <v>0.95</v>
      </c>
      <c r="J632" s="383">
        <v>0</v>
      </c>
      <c r="L632" s="20"/>
    </row>
    <row r="633" spans="1:12" s="5" customFormat="1" ht="15">
      <c r="A633" s="744"/>
      <c r="B633" s="669"/>
      <c r="C633" s="4">
        <v>867</v>
      </c>
      <c r="D633" s="4"/>
      <c r="E633" s="32" t="s">
        <v>497</v>
      </c>
      <c r="F633" s="27"/>
      <c r="G633" s="27"/>
      <c r="H633" s="397">
        <v>0.78</v>
      </c>
      <c r="I633" s="398">
        <v>0.5</v>
      </c>
      <c r="J633" s="383">
        <v>0</v>
      </c>
      <c r="L633" s="20"/>
    </row>
    <row r="634" spans="1:12" s="5" customFormat="1" ht="15">
      <c r="A634" s="744"/>
      <c r="B634" s="669"/>
      <c r="C634" s="4"/>
      <c r="D634" s="4"/>
      <c r="E634" s="32"/>
      <c r="F634" s="27"/>
      <c r="G634" s="27"/>
      <c r="H634" s="397"/>
      <c r="I634" s="398"/>
      <c r="J634" s="383">
        <v>0</v>
      </c>
      <c r="L634" s="20"/>
    </row>
    <row r="635" spans="1:12" s="5" customFormat="1" ht="15">
      <c r="A635" s="347"/>
      <c r="B635" s="156"/>
      <c r="C635" s="3"/>
      <c r="D635" s="3"/>
      <c r="E635" s="132"/>
      <c r="F635" s="156"/>
      <c r="G635" s="156"/>
      <c r="H635" s="399"/>
      <c r="I635" s="400"/>
      <c r="J635" s="401"/>
      <c r="L635" s="20"/>
    </row>
    <row r="636" spans="6:10" ht="12.75">
      <c r="F636"/>
      <c r="H636"/>
      <c r="I636" s="75"/>
      <c r="J636"/>
    </row>
    <row r="637" spans="1:12" s="5" customFormat="1" ht="23.25" customHeight="1">
      <c r="A637" s="648" t="s">
        <v>283</v>
      </c>
      <c r="B637" s="648"/>
      <c r="C637" s="648"/>
      <c r="D637" s="648"/>
      <c r="E637" s="648"/>
      <c r="F637" s="648"/>
      <c r="G637" s="648"/>
      <c r="H637" s="648"/>
      <c r="I637" s="648"/>
      <c r="J637" s="648"/>
      <c r="L637" s="20"/>
    </row>
    <row r="638" spans="1:12" s="5" customFormat="1" ht="15.75">
      <c r="A638" s="643" t="s">
        <v>61</v>
      </c>
      <c r="B638" s="644"/>
      <c r="C638" s="644"/>
      <c r="D638" s="644"/>
      <c r="E638" s="644"/>
      <c r="F638" s="644"/>
      <c r="G638" s="644"/>
      <c r="H638" s="644"/>
      <c r="I638" s="644"/>
      <c r="J638" s="644"/>
      <c r="L638" s="20"/>
    </row>
    <row r="639" spans="1:12" s="5" customFormat="1" ht="15.75">
      <c r="A639" s="643" t="s">
        <v>62</v>
      </c>
      <c r="B639" s="644"/>
      <c r="C639" s="644"/>
      <c r="D639" s="644"/>
      <c r="E639" s="644"/>
      <c r="F639" s="644"/>
      <c r="G639" s="644"/>
      <c r="H639" s="644"/>
      <c r="I639" s="644"/>
      <c r="J639" s="644"/>
      <c r="L639" s="20"/>
    </row>
    <row r="640" spans="1:12" s="5" customFormat="1" ht="24" customHeight="1">
      <c r="A640" s="643" t="s">
        <v>66</v>
      </c>
      <c r="B640" s="644"/>
      <c r="C640" s="644"/>
      <c r="D640" s="644"/>
      <c r="E640" s="644"/>
      <c r="F640" s="644"/>
      <c r="G640" s="644"/>
      <c r="H640" s="644"/>
      <c r="I640" s="644"/>
      <c r="J640" s="644"/>
      <c r="L640" s="20"/>
    </row>
    <row r="641" spans="1:12" s="5" customFormat="1" ht="20.25" customHeight="1">
      <c r="A641" s="641" t="s">
        <v>122</v>
      </c>
      <c r="B641" s="641" t="s">
        <v>216</v>
      </c>
      <c r="C641" s="649" t="s">
        <v>217</v>
      </c>
      <c r="D641" s="650"/>
      <c r="E641" s="656" t="s">
        <v>218</v>
      </c>
      <c r="F641" s="641" t="s">
        <v>198</v>
      </c>
      <c r="G641" s="641" t="s">
        <v>199</v>
      </c>
      <c r="H641" s="667" t="s">
        <v>200</v>
      </c>
      <c r="I641" s="73" t="s">
        <v>219</v>
      </c>
      <c r="J641" s="665" t="s">
        <v>324</v>
      </c>
      <c r="L641" s="20"/>
    </row>
    <row r="642" spans="1:12" s="5" customFormat="1" ht="15">
      <c r="A642" s="642"/>
      <c r="B642" s="642"/>
      <c r="C642" s="4" t="s">
        <v>220</v>
      </c>
      <c r="D642" s="4" t="s">
        <v>221</v>
      </c>
      <c r="E642" s="658"/>
      <c r="F642" s="642"/>
      <c r="G642" s="642"/>
      <c r="H642" s="668"/>
      <c r="I642" s="70" t="s">
        <v>222</v>
      </c>
      <c r="J642" s="666"/>
      <c r="K642" s="406"/>
      <c r="L642" s="20"/>
    </row>
    <row r="643" spans="1:12" s="5" customFormat="1" ht="15">
      <c r="A643" s="656" t="s">
        <v>159</v>
      </c>
      <c r="B643" s="10">
        <v>15</v>
      </c>
      <c r="C643" s="10" t="s">
        <v>33</v>
      </c>
      <c r="D643" s="10"/>
      <c r="E643" s="10"/>
      <c r="F643" s="10" t="s">
        <v>264</v>
      </c>
      <c r="G643" s="10" t="s">
        <v>202</v>
      </c>
      <c r="H643" s="11" t="s">
        <v>63</v>
      </c>
      <c r="I643" s="77" t="s">
        <v>93</v>
      </c>
      <c r="J643" s="119">
        <v>4026504.57</v>
      </c>
      <c r="K643" s="406"/>
      <c r="L643" s="20"/>
    </row>
    <row r="644" spans="1:12" s="5" customFormat="1" ht="15.75">
      <c r="A644" s="657"/>
      <c r="B644" s="645" t="s">
        <v>319</v>
      </c>
      <c r="C644" s="646"/>
      <c r="D644" s="646"/>
      <c r="E644" s="646"/>
      <c r="F644" s="646"/>
      <c r="G644" s="646"/>
      <c r="H644" s="646"/>
      <c r="I644" s="647"/>
      <c r="J644" s="508">
        <v>1146868.9</v>
      </c>
      <c r="L644" s="20"/>
    </row>
    <row r="645" spans="1:12" s="5" customFormat="1" ht="15.75">
      <c r="A645" s="657"/>
      <c r="B645" s="645" t="s">
        <v>319</v>
      </c>
      <c r="C645" s="646"/>
      <c r="D645" s="646"/>
      <c r="E645" s="646"/>
      <c r="F645" s="646"/>
      <c r="G645" s="646"/>
      <c r="H645" s="646"/>
      <c r="I645" s="647"/>
      <c r="J645" s="118">
        <v>252479.99</v>
      </c>
      <c r="K645" s="406"/>
      <c r="L645" s="20"/>
    </row>
    <row r="646" spans="1:12" s="5" customFormat="1" ht="15">
      <c r="A646" s="657"/>
      <c r="B646" s="4" t="s">
        <v>509</v>
      </c>
      <c r="C646" s="10">
        <v>591</v>
      </c>
      <c r="D646" s="10"/>
      <c r="E646" s="10">
        <v>2</v>
      </c>
      <c r="F646" s="10" t="s">
        <v>264</v>
      </c>
      <c r="G646" s="10" t="s">
        <v>202</v>
      </c>
      <c r="H646" s="11" t="s">
        <v>498</v>
      </c>
      <c r="I646" s="87">
        <v>5645.13</v>
      </c>
      <c r="J646" s="120">
        <f>I646*100</f>
        <v>564513</v>
      </c>
      <c r="L646" s="20"/>
    </row>
    <row r="647" spans="1:12" s="5" customFormat="1" ht="15.75">
      <c r="A647" s="657"/>
      <c r="B647" s="645" t="s">
        <v>319</v>
      </c>
      <c r="C647" s="646"/>
      <c r="D647" s="646"/>
      <c r="E647" s="646"/>
      <c r="F647" s="646"/>
      <c r="G647" s="646"/>
      <c r="H647" s="646"/>
      <c r="I647" s="647"/>
      <c r="J647" s="417">
        <v>38600.96</v>
      </c>
      <c r="L647" s="20"/>
    </row>
    <row r="648" spans="1:12" s="46" customFormat="1" ht="15" customHeight="1">
      <c r="A648" s="658"/>
      <c r="B648" s="4" t="s">
        <v>499</v>
      </c>
      <c r="C648" s="10">
        <v>43</v>
      </c>
      <c r="D648" s="4"/>
      <c r="E648" s="4">
        <v>2</v>
      </c>
      <c r="F648" s="10" t="s">
        <v>268</v>
      </c>
      <c r="G648" s="10">
        <v>1</v>
      </c>
      <c r="H648" s="11" t="s">
        <v>500</v>
      </c>
      <c r="I648" s="87">
        <v>2166.01</v>
      </c>
      <c r="J648" s="120">
        <f>I648*100</f>
        <v>216601.00000000003</v>
      </c>
      <c r="K648" s="508"/>
      <c r="L648" s="407"/>
    </row>
    <row r="649" spans="1:12" s="46" customFormat="1" ht="22.5" customHeight="1">
      <c r="A649" s="660" t="s">
        <v>276</v>
      </c>
      <c r="B649" s="660"/>
      <c r="C649" s="660"/>
      <c r="D649" s="660"/>
      <c r="E649" s="660"/>
      <c r="F649" s="660"/>
      <c r="G649" s="660"/>
      <c r="H649" s="660"/>
      <c r="I649" s="660"/>
      <c r="J649" s="121">
        <f>SUM(J643:J648)</f>
        <v>6245568.42</v>
      </c>
      <c r="K649" s="508"/>
      <c r="L649" s="407"/>
    </row>
    <row r="650" spans="1:12" s="5" customFormat="1" ht="19.5" customHeight="1">
      <c r="A650" s="54"/>
      <c r="B650" s="54"/>
      <c r="C650" s="54"/>
      <c r="D650" s="54"/>
      <c r="E650" s="54"/>
      <c r="F650" s="54"/>
      <c r="G650" s="54"/>
      <c r="H650" s="54"/>
      <c r="I650" s="81"/>
      <c r="J650" s="55"/>
      <c r="L650" s="20"/>
    </row>
    <row r="651" spans="1:10" ht="69.75" customHeight="1">
      <c r="A651" s="803" t="s">
        <v>644</v>
      </c>
      <c r="B651" s="804"/>
      <c r="C651" s="804"/>
      <c r="D651" s="804"/>
      <c r="E651" s="804"/>
      <c r="F651" s="804"/>
      <c r="G651" s="804"/>
      <c r="H651" s="804"/>
      <c r="I651" s="804"/>
      <c r="J651" s="804"/>
    </row>
    <row r="652" spans="1:12" s="5" customFormat="1" ht="19.5" customHeight="1">
      <c r="A652" s="648" t="s">
        <v>283</v>
      </c>
      <c r="B652" s="648"/>
      <c r="C652" s="648"/>
      <c r="D652" s="648"/>
      <c r="E652" s="648"/>
      <c r="F652" s="648"/>
      <c r="G652" s="648"/>
      <c r="H652" s="648"/>
      <c r="I652" s="648"/>
      <c r="J652" s="648"/>
      <c r="L652" s="20"/>
    </row>
    <row r="653" spans="1:12" s="5" customFormat="1" ht="19.5" customHeight="1">
      <c r="A653" s="643" t="s">
        <v>41</v>
      </c>
      <c r="B653" s="644"/>
      <c r="C653" s="644"/>
      <c r="D653" s="644"/>
      <c r="E653" s="644"/>
      <c r="F653" s="644"/>
      <c r="G653" s="644"/>
      <c r="H653" s="644"/>
      <c r="I653" s="644"/>
      <c r="J653" s="644"/>
      <c r="L653" s="20"/>
    </row>
    <row r="654" spans="1:12" s="5" customFormat="1" ht="19.5" customHeight="1">
      <c r="A654" s="643" t="s">
        <v>42</v>
      </c>
      <c r="B654" s="644"/>
      <c r="C654" s="644"/>
      <c r="D654" s="644"/>
      <c r="E654" s="644"/>
      <c r="F654" s="644"/>
      <c r="G654" s="644"/>
      <c r="H654" s="644"/>
      <c r="I654" s="644"/>
      <c r="J654" s="644"/>
      <c r="L654" s="20"/>
    </row>
    <row r="655" spans="1:12" s="5" customFormat="1" ht="7.5" customHeight="1">
      <c r="A655" s="643"/>
      <c r="B655" s="644"/>
      <c r="C655" s="644"/>
      <c r="D655" s="644"/>
      <c r="E655" s="644"/>
      <c r="F655" s="644"/>
      <c r="G655" s="644"/>
      <c r="H655" s="644"/>
      <c r="I655" s="644"/>
      <c r="J655" s="644"/>
      <c r="L655" s="20"/>
    </row>
    <row r="656" spans="1:12" s="5" customFormat="1" ht="33" customHeight="1">
      <c r="A656" s="641" t="s">
        <v>122</v>
      </c>
      <c r="B656" s="641" t="s">
        <v>216</v>
      </c>
      <c r="C656" s="649" t="s">
        <v>217</v>
      </c>
      <c r="D656" s="650"/>
      <c r="E656" s="656" t="s">
        <v>218</v>
      </c>
      <c r="F656" s="641" t="s">
        <v>198</v>
      </c>
      <c r="G656" s="641" t="s">
        <v>199</v>
      </c>
      <c r="H656" s="667" t="s">
        <v>200</v>
      </c>
      <c r="I656" s="73" t="s">
        <v>219</v>
      </c>
      <c r="J656" s="665" t="s">
        <v>324</v>
      </c>
      <c r="L656" s="20"/>
    </row>
    <row r="657" spans="1:12" s="5" customFormat="1" ht="15">
      <c r="A657" s="642"/>
      <c r="B657" s="642"/>
      <c r="C657" s="4" t="s">
        <v>220</v>
      </c>
      <c r="D657" s="4" t="s">
        <v>221</v>
      </c>
      <c r="E657" s="658"/>
      <c r="F657" s="642"/>
      <c r="G657" s="642"/>
      <c r="H657" s="668"/>
      <c r="I657" s="70" t="s">
        <v>222</v>
      </c>
      <c r="J657" s="666"/>
      <c r="L657" s="20"/>
    </row>
    <row r="658" spans="1:12" s="5" customFormat="1" ht="15">
      <c r="A658" s="726" t="s">
        <v>161</v>
      </c>
      <c r="B658" s="10">
        <v>3</v>
      </c>
      <c r="C658" s="10">
        <v>140</v>
      </c>
      <c r="D658" s="10">
        <v>1</v>
      </c>
      <c r="E658" s="10">
        <v>1</v>
      </c>
      <c r="F658" s="10" t="s">
        <v>262</v>
      </c>
      <c r="G658" s="10">
        <v>2</v>
      </c>
      <c r="H658" s="11" t="s">
        <v>501</v>
      </c>
      <c r="I658" s="78">
        <v>125.49902647874522</v>
      </c>
      <c r="J658" s="4"/>
      <c r="L658" s="20"/>
    </row>
    <row r="659" spans="1:12" s="5" customFormat="1" ht="15">
      <c r="A659" s="769"/>
      <c r="B659" s="4"/>
      <c r="C659" s="10">
        <v>140</v>
      </c>
      <c r="D659" s="10">
        <v>2</v>
      </c>
      <c r="E659" s="10">
        <v>1</v>
      </c>
      <c r="F659" s="10" t="s">
        <v>270</v>
      </c>
      <c r="G659" s="10">
        <v>1</v>
      </c>
      <c r="H659" s="11" t="s">
        <v>31</v>
      </c>
      <c r="I659" s="78">
        <v>67.24268826145114</v>
      </c>
      <c r="J659" s="4"/>
      <c r="L659" s="20"/>
    </row>
    <row r="660" spans="1:12" s="5" customFormat="1" ht="15">
      <c r="A660" s="769"/>
      <c r="B660" s="4"/>
      <c r="C660" s="10">
        <v>140</v>
      </c>
      <c r="D660" s="10">
        <v>3</v>
      </c>
      <c r="E660" s="10">
        <v>1</v>
      </c>
      <c r="F660" s="10" t="s">
        <v>268</v>
      </c>
      <c r="G660" s="10">
        <v>1</v>
      </c>
      <c r="H660" s="11" t="s">
        <v>32</v>
      </c>
      <c r="I660" s="78">
        <v>13742.918084771236</v>
      </c>
      <c r="J660" s="4"/>
      <c r="L660" s="20"/>
    </row>
    <row r="661" spans="1:12" s="5" customFormat="1" ht="15">
      <c r="A661" s="769"/>
      <c r="B661" s="4"/>
      <c r="C661" s="10">
        <v>141</v>
      </c>
      <c r="D661" s="4"/>
      <c r="E661" s="10">
        <v>1</v>
      </c>
      <c r="F661" s="4"/>
      <c r="G661" s="4"/>
      <c r="H661" s="11"/>
      <c r="I661" s="72"/>
      <c r="J661" s="4"/>
      <c r="L661" s="20"/>
    </row>
    <row r="662" spans="1:12" s="5" customFormat="1" ht="15">
      <c r="A662" s="769"/>
      <c r="B662" s="4"/>
      <c r="C662" s="10">
        <v>266</v>
      </c>
      <c r="D662" s="4"/>
      <c r="E662" s="10">
        <v>1</v>
      </c>
      <c r="F662" s="4"/>
      <c r="G662" s="4"/>
      <c r="H662" s="4"/>
      <c r="I662" s="72"/>
      <c r="J662" s="4"/>
      <c r="L662" s="20"/>
    </row>
    <row r="663" spans="1:12" s="5" customFormat="1" ht="15">
      <c r="A663" s="727"/>
      <c r="B663" s="4"/>
      <c r="C663" s="10">
        <v>1215</v>
      </c>
      <c r="D663" s="4"/>
      <c r="E663" s="10">
        <v>1</v>
      </c>
      <c r="F663" s="4"/>
      <c r="G663" s="4"/>
      <c r="H663" s="4"/>
      <c r="I663" s="72"/>
      <c r="J663" s="4"/>
      <c r="L663" s="20"/>
    </row>
    <row r="664" spans="1:12" s="136" customFormat="1" ht="30">
      <c r="A664" s="133" t="s">
        <v>333</v>
      </c>
      <c r="B664" s="124">
        <v>3</v>
      </c>
      <c r="C664" s="124">
        <v>1274</v>
      </c>
      <c r="D664" s="124"/>
      <c r="E664" s="124"/>
      <c r="F664" s="124" t="s">
        <v>167</v>
      </c>
      <c r="G664" s="124"/>
      <c r="H664" s="126"/>
      <c r="I664" s="125">
        <v>107.42</v>
      </c>
      <c r="J664" s="310" t="s">
        <v>7</v>
      </c>
      <c r="L664" s="544"/>
    </row>
    <row r="665" spans="9:12" s="5" customFormat="1" ht="15">
      <c r="I665" s="40"/>
      <c r="L665" s="20"/>
    </row>
    <row r="666" spans="1:12" s="5" customFormat="1" ht="19.5" customHeight="1">
      <c r="A666" s="648" t="s">
        <v>283</v>
      </c>
      <c r="B666" s="648"/>
      <c r="C666" s="648"/>
      <c r="D666" s="648"/>
      <c r="E666" s="648"/>
      <c r="F666" s="648"/>
      <c r="G666" s="648"/>
      <c r="H666" s="648"/>
      <c r="I666" s="648"/>
      <c r="J666" s="648"/>
      <c r="L666" s="20"/>
    </row>
    <row r="667" spans="1:12" s="5" customFormat="1" ht="19.5" customHeight="1">
      <c r="A667" s="643" t="s">
        <v>41</v>
      </c>
      <c r="B667" s="644"/>
      <c r="C667" s="644"/>
      <c r="D667" s="644"/>
      <c r="E667" s="644"/>
      <c r="F667" s="644"/>
      <c r="G667" s="644"/>
      <c r="H667" s="644"/>
      <c r="I667" s="644"/>
      <c r="J667" s="644"/>
      <c r="L667" s="20"/>
    </row>
    <row r="668" spans="1:12" s="5" customFormat="1" ht="19.5" customHeight="1">
      <c r="A668" s="643" t="s">
        <v>609</v>
      </c>
      <c r="B668" s="644"/>
      <c r="C668" s="644"/>
      <c r="D668" s="644"/>
      <c r="E668" s="644"/>
      <c r="F668" s="644"/>
      <c r="G668" s="644"/>
      <c r="H668" s="644"/>
      <c r="I668" s="644"/>
      <c r="J668" s="644"/>
      <c r="L668" s="20"/>
    </row>
    <row r="669" spans="1:12" s="5" customFormat="1" ht="19.5" customHeight="1">
      <c r="A669" s="643" t="s">
        <v>365</v>
      </c>
      <c r="B669" s="644"/>
      <c r="C669" s="644"/>
      <c r="D669" s="644"/>
      <c r="E669" s="644"/>
      <c r="F669" s="644"/>
      <c r="G669" s="644"/>
      <c r="H669" s="644"/>
      <c r="I669" s="644"/>
      <c r="J669" s="644"/>
      <c r="L669" s="20"/>
    </row>
    <row r="670" spans="1:12" s="5" customFormat="1" ht="19.5" customHeight="1">
      <c r="A670" s="643" t="s">
        <v>366</v>
      </c>
      <c r="B670" s="644"/>
      <c r="C670" s="644"/>
      <c r="D670" s="644"/>
      <c r="E670" s="644"/>
      <c r="F670" s="644"/>
      <c r="G670" s="644"/>
      <c r="H670" s="644"/>
      <c r="I670" s="644"/>
      <c r="J670" s="644"/>
      <c r="L670" s="20"/>
    </row>
    <row r="671" spans="1:12" s="5" customFormat="1" ht="8.25" customHeight="1">
      <c r="A671" s="644" t="s">
        <v>364</v>
      </c>
      <c r="B671" s="644"/>
      <c r="C671" s="644"/>
      <c r="D671" s="644"/>
      <c r="E671" s="644"/>
      <c r="F671" s="644"/>
      <c r="G671" s="644"/>
      <c r="H671" s="644"/>
      <c r="I671" s="644"/>
      <c r="J671" s="644"/>
      <c r="L671" s="20"/>
    </row>
    <row r="672" spans="1:12" s="5" customFormat="1" ht="33" customHeight="1">
      <c r="A672" s="641" t="s">
        <v>162</v>
      </c>
      <c r="B672" s="641" t="s">
        <v>216</v>
      </c>
      <c r="C672" s="649" t="s">
        <v>217</v>
      </c>
      <c r="D672" s="650"/>
      <c r="E672" s="656" t="s">
        <v>218</v>
      </c>
      <c r="F672" s="641" t="s">
        <v>198</v>
      </c>
      <c r="G672" s="641" t="s">
        <v>199</v>
      </c>
      <c r="H672" s="667" t="s">
        <v>200</v>
      </c>
      <c r="I672" s="73" t="s">
        <v>219</v>
      </c>
      <c r="J672" s="665" t="s">
        <v>324</v>
      </c>
      <c r="L672" s="20"/>
    </row>
    <row r="673" spans="1:12" s="5" customFormat="1" ht="15">
      <c r="A673" s="642"/>
      <c r="B673" s="642"/>
      <c r="C673" s="4" t="s">
        <v>220</v>
      </c>
      <c r="D673" s="4" t="s">
        <v>221</v>
      </c>
      <c r="E673" s="658"/>
      <c r="F673" s="642"/>
      <c r="G673" s="642"/>
      <c r="H673" s="668"/>
      <c r="I673" s="70" t="s">
        <v>222</v>
      </c>
      <c r="J673" s="666"/>
      <c r="L673" s="20"/>
    </row>
    <row r="674" spans="1:12" s="5" customFormat="1" ht="15">
      <c r="A674" s="249" t="s">
        <v>71</v>
      </c>
      <c r="B674" s="10">
        <v>3</v>
      </c>
      <c r="C674" s="10" t="s">
        <v>33</v>
      </c>
      <c r="D674" s="4"/>
      <c r="E674" s="4"/>
      <c r="F674" s="10" t="s">
        <v>266</v>
      </c>
      <c r="G674" s="10" t="s">
        <v>202</v>
      </c>
      <c r="H674" s="11" t="s">
        <v>34</v>
      </c>
      <c r="I674" s="77" t="s">
        <v>94</v>
      </c>
      <c r="J674" s="18">
        <v>1922123</v>
      </c>
      <c r="L674" s="20"/>
    </row>
    <row r="675" spans="1:12" s="5" customFormat="1" ht="15">
      <c r="A675" s="249" t="s">
        <v>72</v>
      </c>
      <c r="B675" s="4"/>
      <c r="C675" s="10" t="s">
        <v>35</v>
      </c>
      <c r="D675" s="4"/>
      <c r="E675" s="4"/>
      <c r="F675" s="10" t="s">
        <v>266</v>
      </c>
      <c r="G675" s="10" t="s">
        <v>202</v>
      </c>
      <c r="H675" s="11" t="s">
        <v>36</v>
      </c>
      <c r="I675" s="77" t="s">
        <v>95</v>
      </c>
      <c r="J675" s="18">
        <v>116203</v>
      </c>
      <c r="L675" s="20"/>
    </row>
    <row r="676" spans="1:12" s="5" customFormat="1" ht="15">
      <c r="A676" s="249" t="s">
        <v>73</v>
      </c>
      <c r="B676" s="4"/>
      <c r="C676" s="10" t="s">
        <v>37</v>
      </c>
      <c r="D676" s="4"/>
      <c r="E676" s="4"/>
      <c r="F676" s="10" t="s">
        <v>266</v>
      </c>
      <c r="G676" s="10" t="s">
        <v>202</v>
      </c>
      <c r="H676" s="11" t="s">
        <v>38</v>
      </c>
      <c r="I676" s="77" t="s">
        <v>96</v>
      </c>
      <c r="J676" s="18">
        <v>185279</v>
      </c>
      <c r="L676" s="20"/>
    </row>
    <row r="677" spans="1:12" s="5" customFormat="1" ht="15">
      <c r="A677" s="249" t="s">
        <v>74</v>
      </c>
      <c r="B677" s="4"/>
      <c r="C677" s="10" t="s">
        <v>39</v>
      </c>
      <c r="D677" s="10">
        <v>1</v>
      </c>
      <c r="E677" s="4"/>
      <c r="F677" s="10" t="s">
        <v>262</v>
      </c>
      <c r="G677" s="10">
        <v>2</v>
      </c>
      <c r="H677" s="11" t="s">
        <v>271</v>
      </c>
      <c r="I677" s="77" t="s">
        <v>97</v>
      </c>
      <c r="J677" s="18">
        <v>25100</v>
      </c>
      <c r="K677" s="20"/>
      <c r="L677" s="20"/>
    </row>
    <row r="678" spans="1:12" s="5" customFormat="1" ht="15">
      <c r="A678" s="249" t="s">
        <v>74</v>
      </c>
      <c r="B678" s="4"/>
      <c r="C678" s="10" t="s">
        <v>39</v>
      </c>
      <c r="D678" s="10">
        <v>2</v>
      </c>
      <c r="E678" s="4"/>
      <c r="F678" s="10" t="s">
        <v>262</v>
      </c>
      <c r="G678" s="10">
        <v>2</v>
      </c>
      <c r="H678" s="11" t="s">
        <v>40</v>
      </c>
      <c r="I678" s="77" t="s">
        <v>98</v>
      </c>
      <c r="J678" s="18">
        <v>20917</v>
      </c>
      <c r="K678" s="20"/>
      <c r="L678" s="20"/>
    </row>
    <row r="679" spans="1:12" s="5" customFormat="1" ht="15">
      <c r="A679" s="249" t="s">
        <v>74</v>
      </c>
      <c r="B679" s="4"/>
      <c r="C679" s="10" t="s">
        <v>39</v>
      </c>
      <c r="D679" s="10">
        <v>3</v>
      </c>
      <c r="E679" s="4"/>
      <c r="F679" s="10" t="s">
        <v>262</v>
      </c>
      <c r="G679" s="10">
        <v>2</v>
      </c>
      <c r="H679" s="11" t="s">
        <v>40</v>
      </c>
      <c r="I679" s="77" t="s">
        <v>98</v>
      </c>
      <c r="J679" s="18">
        <v>20917</v>
      </c>
      <c r="K679" s="20"/>
      <c r="L679" s="20"/>
    </row>
    <row r="680" spans="1:12" s="46" customFormat="1" ht="15" customHeight="1">
      <c r="A680" s="249" t="s">
        <v>74</v>
      </c>
      <c r="B680" s="4"/>
      <c r="C680" s="10" t="s">
        <v>39</v>
      </c>
      <c r="D680" s="10">
        <v>4</v>
      </c>
      <c r="E680" s="4"/>
      <c r="F680" s="10" t="s">
        <v>262</v>
      </c>
      <c r="G680" s="10">
        <v>2</v>
      </c>
      <c r="H680" s="11" t="s">
        <v>271</v>
      </c>
      <c r="I680" s="77" t="s">
        <v>97</v>
      </c>
      <c r="J680" s="18">
        <v>25100</v>
      </c>
      <c r="L680" s="407"/>
    </row>
    <row r="681" spans="1:11" ht="18" customHeight="1">
      <c r="A681" s="645" t="s">
        <v>261</v>
      </c>
      <c r="B681" s="646"/>
      <c r="C681" s="646"/>
      <c r="D681" s="646"/>
      <c r="E681" s="646"/>
      <c r="F681" s="646"/>
      <c r="G681" s="646"/>
      <c r="H681" s="646"/>
      <c r="I681" s="647"/>
      <c r="J681" s="31">
        <v>70510.05</v>
      </c>
      <c r="K681" s="16"/>
    </row>
    <row r="682" spans="1:11" ht="20.25" customHeight="1">
      <c r="A682" s="660" t="s">
        <v>276</v>
      </c>
      <c r="B682" s="660"/>
      <c r="C682" s="660"/>
      <c r="D682" s="660"/>
      <c r="E682" s="660"/>
      <c r="F682" s="660"/>
      <c r="G682" s="660"/>
      <c r="H682" s="660"/>
      <c r="I682" s="660"/>
      <c r="J682" s="31">
        <f>SUM(J674:J681)</f>
        <v>2386149.05</v>
      </c>
      <c r="K682" s="16"/>
    </row>
    <row r="683" spans="1:10" ht="36" customHeight="1" thickBot="1">
      <c r="A683" s="736" t="s">
        <v>640</v>
      </c>
      <c r="B683" s="770"/>
      <c r="C683" s="770"/>
      <c r="D683" s="770"/>
      <c r="E683" s="770"/>
      <c r="F683" s="770"/>
      <c r="G683" s="770"/>
      <c r="H683" s="770"/>
      <c r="I683" s="770"/>
      <c r="J683" s="770"/>
    </row>
    <row r="684" spans="1:10" ht="46.5" thickBot="1" thickTop="1">
      <c r="A684" s="729" t="s">
        <v>332</v>
      </c>
      <c r="B684" s="730"/>
      <c r="C684" s="730"/>
      <c r="D684" s="730"/>
      <c r="E684" s="730"/>
      <c r="F684" s="730"/>
      <c r="G684" s="730"/>
      <c r="H684" s="730"/>
      <c r="I684" s="730"/>
      <c r="J684" s="731"/>
    </row>
    <row r="685" spans="1:10" ht="24.75" customHeight="1" thickTop="1">
      <c r="A685" s="648" t="s">
        <v>283</v>
      </c>
      <c r="B685" s="648"/>
      <c r="C685" s="648"/>
      <c r="D685" s="648"/>
      <c r="E685" s="648"/>
      <c r="F685" s="648"/>
      <c r="G685" s="648"/>
      <c r="H685" s="648"/>
      <c r="I685" s="648"/>
      <c r="J685" s="648"/>
    </row>
    <row r="686" spans="1:10" ht="19.5" customHeight="1">
      <c r="A686" s="687" t="s">
        <v>610</v>
      </c>
      <c r="B686" s="763"/>
      <c r="C686" s="763"/>
      <c r="D686" s="763"/>
      <c r="E686" s="763"/>
      <c r="F686" s="763"/>
      <c r="G686" s="763"/>
      <c r="H686" s="763"/>
      <c r="I686" s="763"/>
      <c r="J686" s="763"/>
    </row>
    <row r="687" spans="1:10" ht="19.5" customHeight="1">
      <c r="A687" s="643" t="s">
        <v>611</v>
      </c>
      <c r="B687" s="644"/>
      <c r="C687" s="644"/>
      <c r="D687" s="644"/>
      <c r="E687" s="644"/>
      <c r="F687" s="644"/>
      <c r="G687" s="644"/>
      <c r="H687" s="644"/>
      <c r="I687" s="644"/>
      <c r="J687" s="644"/>
    </row>
    <row r="688" spans="1:10" ht="15.75">
      <c r="A688" s="643" t="s">
        <v>100</v>
      </c>
      <c r="B688" s="644"/>
      <c r="C688" s="644"/>
      <c r="D688" s="644"/>
      <c r="E688" s="644"/>
      <c r="F688" s="644"/>
      <c r="G688" s="644"/>
      <c r="H688" s="644"/>
      <c r="I688" s="644"/>
      <c r="J688" s="644"/>
    </row>
    <row r="689" spans="1:12" s="5" customFormat="1" ht="24" customHeight="1">
      <c r="A689" s="43"/>
      <c r="B689" s="44"/>
      <c r="C689" s="44"/>
      <c r="D689" s="44"/>
      <c r="E689" s="44"/>
      <c r="F689" s="44"/>
      <c r="G689" s="44"/>
      <c r="H689" s="44"/>
      <c r="I689" s="44"/>
      <c r="J689" s="44"/>
      <c r="L689" s="20"/>
    </row>
    <row r="690" spans="1:12" s="5" customFormat="1" ht="33" customHeight="1">
      <c r="A690" s="641" t="s">
        <v>122</v>
      </c>
      <c r="B690" s="641" t="s">
        <v>216</v>
      </c>
      <c r="C690" s="649" t="s">
        <v>217</v>
      </c>
      <c r="D690" s="650"/>
      <c r="E690" s="656" t="s">
        <v>218</v>
      </c>
      <c r="F690" s="641" t="s">
        <v>198</v>
      </c>
      <c r="G690" s="641" t="s">
        <v>199</v>
      </c>
      <c r="H690" s="667" t="s">
        <v>200</v>
      </c>
      <c r="I690" s="73" t="s">
        <v>219</v>
      </c>
      <c r="J690" s="665" t="s">
        <v>123</v>
      </c>
      <c r="L690" s="20"/>
    </row>
    <row r="691" spans="1:10" ht="39" customHeight="1">
      <c r="A691" s="642"/>
      <c r="B691" s="642"/>
      <c r="C691" s="4" t="s">
        <v>220</v>
      </c>
      <c r="D691" s="4" t="s">
        <v>221</v>
      </c>
      <c r="E691" s="658"/>
      <c r="F691" s="642"/>
      <c r="G691" s="642"/>
      <c r="H691" s="668"/>
      <c r="I691" s="70" t="s">
        <v>222</v>
      </c>
      <c r="J691" s="666"/>
    </row>
    <row r="692" spans="1:10" ht="18" customHeight="1">
      <c r="A692" s="793" t="s">
        <v>163</v>
      </c>
      <c r="B692" s="29">
        <v>25</v>
      </c>
      <c r="C692" s="32">
        <v>1519</v>
      </c>
      <c r="D692" s="49"/>
      <c r="E692" s="49"/>
      <c r="F692" s="49" t="s">
        <v>292</v>
      </c>
      <c r="G692" s="49"/>
      <c r="H692" s="30"/>
      <c r="I692" s="72"/>
      <c r="J692" s="656" t="s">
        <v>337</v>
      </c>
    </row>
    <row r="693" spans="1:10" ht="18" customHeight="1">
      <c r="A693" s="794"/>
      <c r="B693" s="29"/>
      <c r="C693" s="9">
        <v>1526</v>
      </c>
      <c r="D693" s="49"/>
      <c r="E693" s="49"/>
      <c r="F693" s="49"/>
      <c r="G693" s="49"/>
      <c r="H693" s="30"/>
      <c r="I693" s="72"/>
      <c r="J693" s="657"/>
    </row>
    <row r="694" spans="1:10" ht="25.5" customHeight="1">
      <c r="A694" s="794"/>
      <c r="B694" s="29"/>
      <c r="C694" s="32">
        <v>1527</v>
      </c>
      <c r="D694" s="49"/>
      <c r="E694" s="49"/>
      <c r="F694" s="49"/>
      <c r="G694" s="49"/>
      <c r="H694" s="30"/>
      <c r="I694" s="72"/>
      <c r="J694" s="657"/>
    </row>
    <row r="695" spans="1:10" ht="18" customHeight="1">
      <c r="A695" s="794"/>
      <c r="B695" s="29"/>
      <c r="C695" s="32">
        <v>1044</v>
      </c>
      <c r="D695" s="49"/>
      <c r="E695" s="49"/>
      <c r="F695" s="49"/>
      <c r="G695" s="49"/>
      <c r="H695" s="30"/>
      <c r="I695" s="72"/>
      <c r="J695" s="657"/>
    </row>
    <row r="696" spans="1:10" ht="18" customHeight="1">
      <c r="A696" s="794"/>
      <c r="B696" s="29"/>
      <c r="C696" s="32">
        <v>1046</v>
      </c>
      <c r="D696" s="49"/>
      <c r="E696" s="49"/>
      <c r="F696" s="49"/>
      <c r="G696" s="49"/>
      <c r="H696" s="30"/>
      <c r="I696" s="72"/>
      <c r="J696" s="657"/>
    </row>
    <row r="697" spans="1:10" ht="20.25" customHeight="1">
      <c r="A697" s="794"/>
      <c r="B697" s="29"/>
      <c r="C697" s="48" t="s">
        <v>612</v>
      </c>
      <c r="D697" s="49"/>
      <c r="E697" s="49"/>
      <c r="F697" s="49"/>
      <c r="G697" s="49"/>
      <c r="H697" s="30"/>
      <c r="I697" s="72"/>
      <c r="J697" s="657"/>
    </row>
    <row r="698" spans="1:10" ht="20.25" customHeight="1">
      <c r="A698" s="794"/>
      <c r="B698" s="29"/>
      <c r="C698" s="32">
        <v>1535</v>
      </c>
      <c r="D698" s="49"/>
      <c r="E698" s="49"/>
      <c r="F698" s="49"/>
      <c r="G698" s="49"/>
      <c r="H698" s="30"/>
      <c r="I698" s="72"/>
      <c r="J698" s="657"/>
    </row>
    <row r="699" spans="1:10" ht="23.25" customHeight="1">
      <c r="A699" s="794"/>
      <c r="B699" s="29"/>
      <c r="C699" s="48" t="s">
        <v>613</v>
      </c>
      <c r="D699" s="49"/>
      <c r="E699" s="49"/>
      <c r="F699" s="49"/>
      <c r="G699" s="49"/>
      <c r="H699" s="30"/>
      <c r="I699" s="72"/>
      <c r="J699" s="657"/>
    </row>
    <row r="700" spans="1:10" ht="23.25" customHeight="1">
      <c r="A700" s="794"/>
      <c r="B700" s="29"/>
      <c r="C700" s="32">
        <v>1537</v>
      </c>
      <c r="D700" s="49"/>
      <c r="E700" s="49"/>
      <c r="F700" s="49"/>
      <c r="G700" s="49"/>
      <c r="H700" s="30"/>
      <c r="I700" s="72"/>
      <c r="J700" s="657"/>
    </row>
    <row r="701" spans="1:10" ht="18" customHeight="1">
      <c r="A701" s="794"/>
      <c r="B701" s="29"/>
      <c r="C701" s="32">
        <v>1059</v>
      </c>
      <c r="D701" s="49"/>
      <c r="E701" s="49"/>
      <c r="F701" s="49"/>
      <c r="G701" s="49"/>
      <c r="H701" s="30"/>
      <c r="I701" s="72"/>
      <c r="J701" s="657"/>
    </row>
    <row r="702" spans="1:10" ht="18" customHeight="1">
      <c r="A702" s="794"/>
      <c r="B702" s="29"/>
      <c r="C702" s="32">
        <v>1061</v>
      </c>
      <c r="D702" s="49"/>
      <c r="E702" s="49"/>
      <c r="F702" s="49"/>
      <c r="G702" s="49"/>
      <c r="H702" s="30"/>
      <c r="I702" s="72"/>
      <c r="J702" s="657"/>
    </row>
    <row r="703" spans="1:10" ht="18" customHeight="1">
      <c r="A703" s="794"/>
      <c r="B703" s="29"/>
      <c r="C703" s="32">
        <v>1538</v>
      </c>
      <c r="D703" s="49"/>
      <c r="E703" s="49"/>
      <c r="F703" s="49"/>
      <c r="G703" s="49"/>
      <c r="H703" s="30"/>
      <c r="I703" s="72"/>
      <c r="J703" s="657"/>
    </row>
    <row r="704" spans="1:10" ht="18" customHeight="1">
      <c r="A704" s="794"/>
      <c r="B704" s="29"/>
      <c r="C704" s="32">
        <v>1539</v>
      </c>
      <c r="D704" s="49"/>
      <c r="E704" s="49"/>
      <c r="F704" s="49"/>
      <c r="G704" s="49"/>
      <c r="H704" s="30"/>
      <c r="I704" s="72"/>
      <c r="J704" s="657"/>
    </row>
    <row r="705" spans="1:10" ht="21.75" customHeight="1">
      <c r="A705" s="795"/>
      <c r="B705" s="29"/>
      <c r="C705" s="47" t="s">
        <v>614</v>
      </c>
      <c r="D705" s="49"/>
      <c r="E705" s="49"/>
      <c r="F705" s="49"/>
      <c r="G705" s="49"/>
      <c r="H705" s="30"/>
      <c r="I705" s="72"/>
      <c r="J705" s="658"/>
    </row>
    <row r="706" spans="1:10" ht="15.75">
      <c r="A706" s="797" t="s">
        <v>620</v>
      </c>
      <c r="B706" s="798"/>
      <c r="C706" s="798"/>
      <c r="D706" s="798"/>
      <c r="E706" s="798"/>
      <c r="F706" s="798"/>
      <c r="G706" s="798"/>
      <c r="H706" s="798"/>
      <c r="I706" s="799"/>
      <c r="J706" s="57">
        <v>350178.68</v>
      </c>
    </row>
    <row r="707" spans="1:10" ht="15.75">
      <c r="A707" s="800"/>
      <c r="B707" s="801"/>
      <c r="C707" s="801"/>
      <c r="D707" s="801"/>
      <c r="E707" s="801"/>
      <c r="F707" s="801"/>
      <c r="G707" s="801"/>
      <c r="H707" s="801"/>
      <c r="I707" s="802"/>
      <c r="J707" s="57">
        <v>2939.17</v>
      </c>
    </row>
    <row r="708" spans="1:10" ht="30" customHeight="1">
      <c r="A708" s="796" t="s">
        <v>621</v>
      </c>
      <c r="B708" s="796"/>
      <c r="C708" s="796"/>
      <c r="D708" s="796"/>
      <c r="E708" s="796"/>
      <c r="F708" s="796"/>
      <c r="G708" s="796"/>
      <c r="H708" s="796"/>
      <c r="I708" s="796"/>
      <c r="J708" s="57">
        <f>SUM(J706:J707)</f>
        <v>353117.85</v>
      </c>
    </row>
    <row r="709" spans="1:12" s="5" customFormat="1" ht="33" customHeight="1">
      <c r="A709"/>
      <c r="B709"/>
      <c r="C709"/>
      <c r="D709"/>
      <c r="E709"/>
      <c r="F709"/>
      <c r="G709"/>
      <c r="H709"/>
      <c r="I709" s="75"/>
      <c r="J709"/>
      <c r="L709" s="20"/>
    </row>
    <row r="710" spans="1:10" ht="60" customHeight="1" thickBot="1">
      <c r="A710" s="687" t="s">
        <v>641</v>
      </c>
      <c r="B710" s="688"/>
      <c r="C710" s="688"/>
      <c r="D710" s="688"/>
      <c r="E710" s="688"/>
      <c r="F710" s="688"/>
      <c r="G710" s="688"/>
      <c r="H710" s="688"/>
      <c r="I710" s="688"/>
      <c r="J710" s="688"/>
    </row>
    <row r="711" spans="1:12" s="5" customFormat="1" ht="49.5" customHeight="1" thickBot="1" thickTop="1">
      <c r="A711" s="729" t="s">
        <v>316</v>
      </c>
      <c r="B711" s="730"/>
      <c r="C711" s="730"/>
      <c r="D711" s="730"/>
      <c r="E711" s="730"/>
      <c r="F711" s="730"/>
      <c r="G711" s="730"/>
      <c r="H711" s="730"/>
      <c r="I711" s="730"/>
      <c r="J711" s="731"/>
      <c r="L711" s="20"/>
    </row>
    <row r="712" spans="1:12" s="5" customFormat="1" ht="24.75" customHeight="1" thickTop="1">
      <c r="A712" s="648" t="s">
        <v>283</v>
      </c>
      <c r="B712" s="648"/>
      <c r="C712" s="648"/>
      <c r="D712" s="648"/>
      <c r="E712" s="648"/>
      <c r="F712" s="648"/>
      <c r="G712" s="648"/>
      <c r="H712" s="648"/>
      <c r="I712" s="648"/>
      <c r="J712" s="648"/>
      <c r="L712" s="20"/>
    </row>
    <row r="713" spans="1:12" s="5" customFormat="1" ht="30.75" customHeight="1">
      <c r="A713" s="775" t="s">
        <v>588</v>
      </c>
      <c r="B713" s="644"/>
      <c r="C713" s="644"/>
      <c r="D713" s="644"/>
      <c r="E713" s="644"/>
      <c r="F713" s="644"/>
      <c r="G713" s="644"/>
      <c r="H713" s="644"/>
      <c r="I713" s="644"/>
      <c r="J713" s="644"/>
      <c r="L713" s="20"/>
    </row>
    <row r="714" spans="1:12" s="5" customFormat="1" ht="24.75" customHeight="1">
      <c r="A714" s="643" t="s">
        <v>195</v>
      </c>
      <c r="B714" s="644"/>
      <c r="C714" s="644"/>
      <c r="D714" s="644"/>
      <c r="E714" s="644"/>
      <c r="F714" s="644"/>
      <c r="G714" s="644"/>
      <c r="H714" s="644"/>
      <c r="I714" s="644"/>
      <c r="J714" s="644"/>
      <c r="L714" s="20"/>
    </row>
    <row r="715" spans="1:12" s="5" customFormat="1" ht="24.75" customHeight="1">
      <c r="A715" s="643" t="s">
        <v>101</v>
      </c>
      <c r="B715" s="644"/>
      <c r="C715" s="644"/>
      <c r="D715" s="644"/>
      <c r="E715" s="644"/>
      <c r="F715" s="644"/>
      <c r="G715" s="644"/>
      <c r="H715" s="644"/>
      <c r="I715" s="644"/>
      <c r="J715" s="644"/>
      <c r="L715" s="20"/>
    </row>
    <row r="716" spans="1:12" s="5" customFormat="1" ht="24" customHeight="1">
      <c r="A716" s="43"/>
      <c r="B716" s="44"/>
      <c r="C716" s="44"/>
      <c r="D716" s="44"/>
      <c r="E716" s="44"/>
      <c r="F716" s="44"/>
      <c r="G716" s="44"/>
      <c r="H716" s="44"/>
      <c r="I716" s="44"/>
      <c r="J716" s="44"/>
      <c r="L716" s="20"/>
    </row>
    <row r="717" spans="1:12" s="5" customFormat="1" ht="33" customHeight="1">
      <c r="A717" s="641" t="s">
        <v>122</v>
      </c>
      <c r="B717" s="641" t="s">
        <v>216</v>
      </c>
      <c r="C717" s="649" t="s">
        <v>217</v>
      </c>
      <c r="D717" s="650"/>
      <c r="E717" s="656" t="s">
        <v>218</v>
      </c>
      <c r="F717" s="641" t="s">
        <v>198</v>
      </c>
      <c r="G717" s="641" t="s">
        <v>199</v>
      </c>
      <c r="H717" s="667" t="s">
        <v>200</v>
      </c>
      <c r="I717" s="73" t="s">
        <v>219</v>
      </c>
      <c r="J717" s="665" t="s">
        <v>123</v>
      </c>
      <c r="L717" s="20"/>
    </row>
    <row r="718" spans="1:12" s="5" customFormat="1" ht="39" customHeight="1">
      <c r="A718" s="642"/>
      <c r="B718" s="642"/>
      <c r="C718" s="4" t="s">
        <v>220</v>
      </c>
      <c r="D718" s="4" t="s">
        <v>221</v>
      </c>
      <c r="E718" s="658"/>
      <c r="F718" s="642"/>
      <c r="G718" s="642"/>
      <c r="H718" s="668"/>
      <c r="I718" s="70" t="s">
        <v>222</v>
      </c>
      <c r="J718" s="666"/>
      <c r="L718" s="20"/>
    </row>
    <row r="719" spans="1:12" s="5" customFormat="1" ht="18" customHeight="1">
      <c r="A719" s="656" t="s">
        <v>147</v>
      </c>
      <c r="B719" s="29">
        <v>47</v>
      </c>
      <c r="C719" s="48">
        <v>2544</v>
      </c>
      <c r="D719" s="49"/>
      <c r="E719" s="49">
        <v>1</v>
      </c>
      <c r="F719" s="49" t="s">
        <v>264</v>
      </c>
      <c r="G719" s="49" t="s">
        <v>202</v>
      </c>
      <c r="H719" s="30" t="s">
        <v>589</v>
      </c>
      <c r="I719" s="114">
        <v>751.6</v>
      </c>
      <c r="J719" s="599">
        <f>I719*100</f>
        <v>75160</v>
      </c>
      <c r="L719" s="20"/>
    </row>
    <row r="720" spans="1:12" s="5" customFormat="1" ht="16.5" customHeight="1">
      <c r="A720" s="658"/>
      <c r="B720" s="29"/>
      <c r="C720" s="48"/>
      <c r="D720" s="49"/>
      <c r="E720" s="49"/>
      <c r="F720" s="49"/>
      <c r="G720" s="49"/>
      <c r="H720" s="30"/>
      <c r="I720" s="72"/>
      <c r="J720" s="41"/>
      <c r="L720" s="20"/>
    </row>
    <row r="721" spans="1:12" s="5" customFormat="1" ht="15.75">
      <c r="A721" s="660" t="s">
        <v>379</v>
      </c>
      <c r="B721" s="660"/>
      <c r="C721" s="660"/>
      <c r="D721" s="660"/>
      <c r="E721" s="660"/>
      <c r="F721" s="660"/>
      <c r="G721" s="660"/>
      <c r="H721" s="660"/>
      <c r="I721" s="660"/>
      <c r="J721" s="31">
        <v>394889.84</v>
      </c>
      <c r="K721" s="20"/>
      <c r="L721" s="20"/>
    </row>
    <row r="722" spans="9:12" s="5" customFormat="1" ht="9" customHeight="1">
      <c r="I722" s="40"/>
      <c r="L722" s="20"/>
    </row>
    <row r="723" spans="1:12" s="5" customFormat="1" ht="49.5" customHeight="1">
      <c r="A723" s="687" t="s">
        <v>567</v>
      </c>
      <c r="B723" s="688"/>
      <c r="C723" s="688"/>
      <c r="D723" s="688"/>
      <c r="E723" s="688"/>
      <c r="F723" s="688"/>
      <c r="G723" s="688"/>
      <c r="H723" s="688"/>
      <c r="I723" s="688"/>
      <c r="J723" s="688"/>
      <c r="L723" s="20"/>
    </row>
    <row r="724" spans="1:12" s="5" customFormat="1" ht="14.25" customHeight="1">
      <c r="A724" s="43"/>
      <c r="B724" s="44"/>
      <c r="C724" s="44"/>
      <c r="D724" s="44"/>
      <c r="E724" s="44"/>
      <c r="F724" s="44"/>
      <c r="G724" s="44"/>
      <c r="H724" s="44"/>
      <c r="I724" s="60"/>
      <c r="J724" s="44"/>
      <c r="L724" s="20"/>
    </row>
    <row r="725" spans="1:10" ht="30.75" customHeight="1" thickBot="1">
      <c r="A725" s="771"/>
      <c r="B725" s="771"/>
      <c r="C725" s="771"/>
      <c r="D725" s="771"/>
      <c r="E725" s="771"/>
      <c r="F725" s="771"/>
      <c r="G725" s="771"/>
      <c r="H725" s="771"/>
      <c r="I725" s="771"/>
      <c r="J725" s="771"/>
    </row>
    <row r="726" spans="1:10" ht="48" customHeight="1" thickBot="1">
      <c r="A726" s="732" t="s">
        <v>75</v>
      </c>
      <c r="B726" s="733"/>
      <c r="C726" s="733"/>
      <c r="D726" s="733"/>
      <c r="E726" s="733"/>
      <c r="F726" s="733"/>
      <c r="G726" s="733"/>
      <c r="H726" s="733"/>
      <c r="I726" s="733"/>
      <c r="J726" s="734"/>
    </row>
    <row r="727" spans="1:10" ht="46.5" thickBot="1" thickTop="1">
      <c r="A727" s="729" t="s">
        <v>323</v>
      </c>
      <c r="B727" s="730"/>
      <c r="C727" s="730"/>
      <c r="D727" s="730"/>
      <c r="E727" s="730"/>
      <c r="F727" s="730"/>
      <c r="G727" s="730"/>
      <c r="H727" s="730"/>
      <c r="I727" s="730"/>
      <c r="J727" s="731"/>
    </row>
    <row r="728" spans="1:10" ht="25.5" customHeight="1" thickTop="1">
      <c r="A728" s="648" t="s">
        <v>281</v>
      </c>
      <c r="B728" s="648"/>
      <c r="C728" s="648"/>
      <c r="D728" s="648"/>
      <c r="E728" s="648"/>
      <c r="F728" s="648"/>
      <c r="G728" s="648"/>
      <c r="H728" s="648"/>
      <c r="I728" s="648"/>
      <c r="J728" s="648"/>
    </row>
    <row r="729" spans="1:10" ht="19.5" customHeight="1">
      <c r="A729" s="643" t="s">
        <v>77</v>
      </c>
      <c r="B729" s="643"/>
      <c r="C729" s="643"/>
      <c r="D729" s="643"/>
      <c r="E729" s="643"/>
      <c r="F729" s="643"/>
      <c r="G729" s="643"/>
      <c r="H729" s="643"/>
      <c r="I729" s="643"/>
      <c r="J729" s="643"/>
    </row>
    <row r="730" spans="1:10" ht="19.5" customHeight="1">
      <c r="A730" s="43" t="s">
        <v>78</v>
      </c>
      <c r="B730" s="43"/>
      <c r="C730" s="43"/>
      <c r="D730" s="43"/>
      <c r="E730" s="43"/>
      <c r="F730" s="43"/>
      <c r="G730" s="43"/>
      <c r="H730" s="43"/>
      <c r="I730" s="43"/>
      <c r="J730" s="43"/>
    </row>
    <row r="731" spans="1:10" ht="19.5" customHeight="1">
      <c r="A731" s="643" t="s">
        <v>79</v>
      </c>
      <c r="B731" s="643"/>
      <c r="C731" s="643"/>
      <c r="D731" s="643"/>
      <c r="E731" s="643"/>
      <c r="F731" s="643"/>
      <c r="G731" s="643"/>
      <c r="H731" s="643"/>
      <c r="I731" s="643"/>
      <c r="J731" s="643"/>
    </row>
    <row r="732" spans="1:12" s="9" customFormat="1" ht="12" customHeight="1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L732" s="541"/>
    </row>
    <row r="733" spans="1:12" s="5" customFormat="1" ht="19.5" customHeight="1">
      <c r="A733" s="669" t="s">
        <v>290</v>
      </c>
      <c r="B733" s="669" t="s">
        <v>216</v>
      </c>
      <c r="C733" s="669" t="s">
        <v>217</v>
      </c>
      <c r="D733" s="669"/>
      <c r="E733" s="659" t="s">
        <v>245</v>
      </c>
      <c r="F733" s="641" t="s">
        <v>242</v>
      </c>
      <c r="G733" s="641" t="s">
        <v>199</v>
      </c>
      <c r="H733" s="670" t="s">
        <v>243</v>
      </c>
      <c r="I733" s="672" t="s">
        <v>244</v>
      </c>
      <c r="J733" s="712" t="s">
        <v>201</v>
      </c>
      <c r="L733" s="20"/>
    </row>
    <row r="734" spans="1:10" ht="18" customHeight="1">
      <c r="A734" s="641"/>
      <c r="B734" s="641"/>
      <c r="C734" s="36" t="s">
        <v>220</v>
      </c>
      <c r="D734" s="36" t="s">
        <v>221</v>
      </c>
      <c r="E734" s="656"/>
      <c r="F734" s="642"/>
      <c r="G734" s="642"/>
      <c r="H734" s="671"/>
      <c r="I734" s="673"/>
      <c r="J734" s="713"/>
    </row>
    <row r="735" spans="1:10" ht="18" customHeight="1">
      <c r="A735" s="641" t="s">
        <v>90</v>
      </c>
      <c r="B735" s="4">
        <v>11</v>
      </c>
      <c r="C735" s="10">
        <v>173</v>
      </c>
      <c r="D735" s="4"/>
      <c r="E735" s="11" t="s">
        <v>76</v>
      </c>
      <c r="F735" s="10" t="s">
        <v>256</v>
      </c>
      <c r="G735" s="10">
        <v>2</v>
      </c>
      <c r="H735" s="18">
        <v>0.8728121594612321</v>
      </c>
      <c r="I735" s="78">
        <v>0.7385333656979657</v>
      </c>
      <c r="J735" s="4">
        <v>0</v>
      </c>
    </row>
    <row r="736" spans="1:10" ht="18" customHeight="1">
      <c r="A736" s="664"/>
      <c r="B736" s="4"/>
      <c r="C736" s="10">
        <v>174</v>
      </c>
      <c r="D736" s="4"/>
      <c r="E736" s="11" t="s">
        <v>246</v>
      </c>
      <c r="F736" s="10" t="s">
        <v>302</v>
      </c>
      <c r="G736" s="10"/>
      <c r="H736" s="18">
        <v>0</v>
      </c>
      <c r="I736" s="78">
        <v>0</v>
      </c>
      <c r="J736" s="4">
        <v>0</v>
      </c>
    </row>
    <row r="737" spans="1:10" ht="18" customHeight="1">
      <c r="A737" s="664"/>
      <c r="B737" s="4"/>
      <c r="C737" s="10">
        <v>175</v>
      </c>
      <c r="D737" s="4"/>
      <c r="E737" s="11">
        <v>50</v>
      </c>
      <c r="F737" s="10" t="s">
        <v>256</v>
      </c>
      <c r="G737" s="10">
        <v>2</v>
      </c>
      <c r="H737" s="18">
        <v>0.3356969844081662</v>
      </c>
      <c r="I737" s="78">
        <v>0.28405129449921757</v>
      </c>
      <c r="J737" s="4">
        <v>0</v>
      </c>
    </row>
    <row r="738" spans="1:10" ht="18" customHeight="1">
      <c r="A738" s="642"/>
      <c r="B738" s="4"/>
      <c r="C738" s="10">
        <v>176</v>
      </c>
      <c r="D738" s="4"/>
      <c r="E738" s="11">
        <v>70</v>
      </c>
      <c r="F738" s="10" t="s">
        <v>256</v>
      </c>
      <c r="G738" s="10">
        <v>3</v>
      </c>
      <c r="H738" s="18">
        <v>0.36151982936264054</v>
      </c>
      <c r="I738" s="78">
        <v>0.3253678464263765</v>
      </c>
      <c r="J738" s="4">
        <v>0</v>
      </c>
    </row>
    <row r="739" spans="6:10" ht="12.75">
      <c r="F739"/>
      <c r="H739"/>
      <c r="I739" s="75"/>
      <c r="J739"/>
    </row>
    <row r="740" spans="1:10" ht="24.75" customHeight="1">
      <c r="A740" s="648" t="s">
        <v>283</v>
      </c>
      <c r="B740" s="648"/>
      <c r="C740" s="648"/>
      <c r="D740" s="648"/>
      <c r="E740" s="648"/>
      <c r="F740" s="648"/>
      <c r="G740" s="648"/>
      <c r="H740" s="648"/>
      <c r="I740" s="648"/>
      <c r="J740" s="648"/>
    </row>
    <row r="741" spans="1:10" ht="19.5" customHeight="1">
      <c r="A741" s="643" t="s">
        <v>456</v>
      </c>
      <c r="B741" s="643"/>
      <c r="C741" s="643"/>
      <c r="D741" s="643"/>
      <c r="E741" s="643"/>
      <c r="F741" s="643"/>
      <c r="G741" s="643"/>
      <c r="H741" s="643"/>
      <c r="I741" s="643"/>
      <c r="J741" s="643"/>
    </row>
    <row r="742" spans="1:10" ht="19.5" customHeight="1">
      <c r="A742" s="707" t="s">
        <v>622</v>
      </c>
      <c r="B742" s="707"/>
      <c r="C742" s="707"/>
      <c r="D742" s="707"/>
      <c r="E742" s="707"/>
      <c r="F742" s="707"/>
      <c r="G742" s="707"/>
      <c r="H742" s="707"/>
      <c r="I742" s="707"/>
      <c r="J742" s="707"/>
    </row>
    <row r="743" spans="1:10" ht="19.5" customHeight="1">
      <c r="A743" s="643" t="s">
        <v>80</v>
      </c>
      <c r="B743" s="643"/>
      <c r="C743" s="643"/>
      <c r="D743" s="643"/>
      <c r="E743" s="643"/>
      <c r="F743" s="643"/>
      <c r="G743" s="643"/>
      <c r="H743" s="643"/>
      <c r="I743" s="643"/>
      <c r="J743" s="643"/>
    </row>
    <row r="744" spans="1:12" s="5" customFormat="1" ht="24" customHeight="1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L744" s="20"/>
    </row>
    <row r="745" spans="1:12" s="5" customFormat="1" ht="33" customHeight="1">
      <c r="A745" s="641" t="s">
        <v>122</v>
      </c>
      <c r="B745" s="641" t="s">
        <v>216</v>
      </c>
      <c r="C745" s="649" t="s">
        <v>217</v>
      </c>
      <c r="D745" s="650"/>
      <c r="E745" s="656" t="s">
        <v>218</v>
      </c>
      <c r="F745" s="641" t="s">
        <v>198</v>
      </c>
      <c r="G745" s="641" t="s">
        <v>199</v>
      </c>
      <c r="H745" s="667" t="s">
        <v>200</v>
      </c>
      <c r="I745" s="73" t="s">
        <v>219</v>
      </c>
      <c r="J745" s="665" t="s">
        <v>324</v>
      </c>
      <c r="L745" s="20"/>
    </row>
    <row r="746" spans="1:10" ht="18" customHeight="1">
      <c r="A746" s="642"/>
      <c r="B746" s="642"/>
      <c r="C746" s="4" t="s">
        <v>220</v>
      </c>
      <c r="D746" s="4" t="s">
        <v>221</v>
      </c>
      <c r="E746" s="658"/>
      <c r="F746" s="642"/>
      <c r="G746" s="642"/>
      <c r="H746" s="668"/>
      <c r="I746" s="70" t="s">
        <v>222</v>
      </c>
      <c r="J746" s="666"/>
    </row>
    <row r="747" spans="1:10" ht="15.75">
      <c r="A747" s="10" t="s">
        <v>90</v>
      </c>
      <c r="B747" s="10">
        <v>11</v>
      </c>
      <c r="C747" s="10">
        <v>100</v>
      </c>
      <c r="D747" s="10"/>
      <c r="E747" s="10"/>
      <c r="F747" s="10" t="s">
        <v>264</v>
      </c>
      <c r="G747" s="10" t="s">
        <v>202</v>
      </c>
      <c r="H747" s="11" t="s">
        <v>289</v>
      </c>
      <c r="I747" s="78">
        <v>73964.1</v>
      </c>
      <c r="J747" s="31">
        <f>I747*100</f>
        <v>7396410.000000001</v>
      </c>
    </row>
    <row r="748" spans="1:12" s="149" customFormat="1" ht="15">
      <c r="A748" s="143" t="s">
        <v>315</v>
      </c>
      <c r="B748" s="143"/>
      <c r="C748" s="144">
        <v>313</v>
      </c>
      <c r="D748" s="143"/>
      <c r="E748" s="145"/>
      <c r="F748" s="144" t="s">
        <v>314</v>
      </c>
      <c r="G748" s="144"/>
      <c r="H748" s="146"/>
      <c r="I748" s="147">
        <v>263.39</v>
      </c>
      <c r="J748" s="148"/>
      <c r="K748" s="545"/>
      <c r="L748" s="545"/>
    </row>
    <row r="749" spans="1:12" s="149" customFormat="1" ht="15">
      <c r="A749" s="143" t="s">
        <v>315</v>
      </c>
      <c r="B749" s="143"/>
      <c r="C749" s="144">
        <v>314</v>
      </c>
      <c r="D749" s="143"/>
      <c r="E749" s="145"/>
      <c r="F749" s="144" t="s">
        <v>314</v>
      </c>
      <c r="G749" s="144"/>
      <c r="H749" s="146"/>
      <c r="I749" s="147">
        <v>178.18</v>
      </c>
      <c r="J749" s="148"/>
      <c r="L749" s="545"/>
    </row>
    <row r="750" spans="1:12" s="149" customFormat="1" ht="15">
      <c r="A750" s="143" t="s">
        <v>315</v>
      </c>
      <c r="B750" s="143"/>
      <c r="C750" s="144">
        <v>315</v>
      </c>
      <c r="D750" s="143"/>
      <c r="E750" s="145"/>
      <c r="F750" s="144" t="s">
        <v>314</v>
      </c>
      <c r="G750" s="144"/>
      <c r="H750" s="146"/>
      <c r="I750" s="147">
        <v>263.39</v>
      </c>
      <c r="J750" s="150"/>
      <c r="K750" s="545"/>
      <c r="L750" s="545"/>
    </row>
    <row r="751" spans="1:11" ht="18" customHeight="1">
      <c r="A751" s="645" t="s">
        <v>261</v>
      </c>
      <c r="B751" s="646"/>
      <c r="C751" s="646"/>
      <c r="D751" s="646"/>
      <c r="E751" s="646"/>
      <c r="F751" s="646"/>
      <c r="G751" s="646"/>
      <c r="H751" s="646"/>
      <c r="I751" s="647"/>
      <c r="J751" s="31">
        <v>1030987.53</v>
      </c>
      <c r="K751" s="545"/>
    </row>
    <row r="752" spans="1:12" s="5" customFormat="1" ht="15.75">
      <c r="A752" s="660" t="s">
        <v>276</v>
      </c>
      <c r="B752" s="660"/>
      <c r="C752" s="660"/>
      <c r="D752" s="660"/>
      <c r="E752" s="660"/>
      <c r="F752" s="660"/>
      <c r="G752" s="660"/>
      <c r="H752" s="660"/>
      <c r="I752" s="660"/>
      <c r="J752" s="31">
        <f>SUM(J747:J751)</f>
        <v>8427397.530000001</v>
      </c>
      <c r="K752" s="20"/>
      <c r="L752" s="20"/>
    </row>
    <row r="753" spans="1:10" ht="15">
      <c r="A753" s="3"/>
      <c r="B753" s="3"/>
      <c r="C753" s="12"/>
      <c r="D753" s="3"/>
      <c r="E753" s="53"/>
      <c r="F753" s="12"/>
      <c r="G753" s="12"/>
      <c r="H753" s="14"/>
      <c r="I753" s="135"/>
      <c r="J753" s="14"/>
    </row>
    <row r="754" spans="1:11" ht="19.5" customHeight="1">
      <c r="A754" s="643" t="s">
        <v>288</v>
      </c>
      <c r="B754" s="643"/>
      <c r="C754" s="643"/>
      <c r="D754" s="643"/>
      <c r="E754" s="643"/>
      <c r="F754" s="643"/>
      <c r="G754" s="643"/>
      <c r="H754" s="643"/>
      <c r="I754" s="643"/>
      <c r="J754" s="643"/>
      <c r="K754" s="16"/>
    </row>
    <row r="755" spans="1:10" ht="15">
      <c r="A755" s="3"/>
      <c r="B755" s="3"/>
      <c r="C755" s="12"/>
      <c r="D755" s="3"/>
      <c r="E755" s="53"/>
      <c r="F755" s="12"/>
      <c r="G755" s="12"/>
      <c r="H755" s="14"/>
      <c r="I755" s="135"/>
      <c r="J755" s="3"/>
    </row>
    <row r="756" spans="1:12" s="149" customFormat="1" ht="32.25" customHeight="1">
      <c r="A756" s="151" t="s">
        <v>333</v>
      </c>
      <c r="B756" s="144">
        <v>11</v>
      </c>
      <c r="C756" s="144">
        <v>214</v>
      </c>
      <c r="D756" s="144"/>
      <c r="E756" s="144"/>
      <c r="F756" s="144" t="s">
        <v>167</v>
      </c>
      <c r="G756" s="144"/>
      <c r="H756" s="145"/>
      <c r="I756" s="147">
        <v>39.66</v>
      </c>
      <c r="J756" s="152" t="s">
        <v>287</v>
      </c>
      <c r="K756" s="545"/>
      <c r="L756" s="545"/>
    </row>
    <row r="757" spans="1:12" s="5" customFormat="1" ht="33.75" customHeight="1">
      <c r="A757" s="687" t="s">
        <v>647</v>
      </c>
      <c r="B757" s="688"/>
      <c r="C757" s="688"/>
      <c r="D757" s="688"/>
      <c r="E757" s="688"/>
      <c r="F757" s="688"/>
      <c r="G757" s="688"/>
      <c r="H757" s="688"/>
      <c r="I757" s="688"/>
      <c r="J757" s="688"/>
      <c r="K757" s="20"/>
      <c r="L757" s="20"/>
    </row>
    <row r="758" spans="1:10" ht="34.5" customHeight="1">
      <c r="A758" s="792" t="s">
        <v>286</v>
      </c>
      <c r="B758" s="792"/>
      <c r="C758" s="792"/>
      <c r="D758" s="792"/>
      <c r="E758" s="792"/>
      <c r="F758" s="792"/>
      <c r="G758" s="792"/>
      <c r="H758" s="792"/>
      <c r="I758" s="792"/>
      <c r="J758" s="792"/>
    </row>
    <row r="759" spans="1:12" s="5" customFormat="1" ht="24.75" customHeight="1">
      <c r="A759" s="648" t="s">
        <v>241</v>
      </c>
      <c r="B759" s="648"/>
      <c r="C759" s="648"/>
      <c r="D759" s="648"/>
      <c r="E759" s="648"/>
      <c r="F759" s="648"/>
      <c r="G759" s="648"/>
      <c r="H759" s="648"/>
      <c r="I759" s="648"/>
      <c r="J759" s="648"/>
      <c r="L759" s="20"/>
    </row>
    <row r="760" spans="1:12" s="5" customFormat="1" ht="24.75" customHeight="1">
      <c r="A760" s="643" t="s">
        <v>179</v>
      </c>
      <c r="B760" s="643"/>
      <c r="C760" s="643"/>
      <c r="D760" s="643"/>
      <c r="E760" s="643"/>
      <c r="F760" s="643"/>
      <c r="G760" s="643"/>
      <c r="H760" s="643"/>
      <c r="I760" s="643"/>
      <c r="J760" s="643"/>
      <c r="L760" s="20"/>
    </row>
    <row r="761" spans="1:12" s="5" customFormat="1" ht="24.75" customHeight="1">
      <c r="A761" s="43" t="s">
        <v>78</v>
      </c>
      <c r="B761" s="43"/>
      <c r="C761" s="43"/>
      <c r="D761" s="43"/>
      <c r="E761" s="43"/>
      <c r="F761" s="43"/>
      <c r="G761" s="43"/>
      <c r="H761" s="43"/>
      <c r="I761" s="43"/>
      <c r="J761" s="43"/>
      <c r="L761" s="20"/>
    </row>
    <row r="762" spans="1:12" s="5" customFormat="1" ht="24.75" customHeight="1">
      <c r="A762" s="643" t="s">
        <v>180</v>
      </c>
      <c r="B762" s="643"/>
      <c r="C762" s="643"/>
      <c r="D762" s="643"/>
      <c r="E762" s="643"/>
      <c r="F762" s="643"/>
      <c r="G762" s="643"/>
      <c r="H762" s="643"/>
      <c r="I762" s="643"/>
      <c r="J762" s="643"/>
      <c r="L762" s="20"/>
    </row>
    <row r="763" spans="1:12" s="9" customFormat="1" ht="28.5" customHeight="1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L763" s="541"/>
    </row>
    <row r="764" spans="1:12" s="5" customFormat="1" ht="19.5" customHeight="1">
      <c r="A764" s="669" t="s">
        <v>122</v>
      </c>
      <c r="B764" s="669" t="s">
        <v>216</v>
      </c>
      <c r="C764" s="669" t="s">
        <v>217</v>
      </c>
      <c r="D764" s="669"/>
      <c r="E764" s="659" t="s">
        <v>245</v>
      </c>
      <c r="F764" s="641" t="s">
        <v>242</v>
      </c>
      <c r="G764" s="641" t="s">
        <v>199</v>
      </c>
      <c r="H764" s="670" t="s">
        <v>243</v>
      </c>
      <c r="I764" s="672" t="s">
        <v>244</v>
      </c>
      <c r="J764" s="712" t="s">
        <v>201</v>
      </c>
      <c r="L764" s="20"/>
    </row>
    <row r="765" spans="1:12" s="5" customFormat="1" ht="18" customHeight="1">
      <c r="A765" s="641"/>
      <c r="B765" s="641"/>
      <c r="C765" s="36" t="s">
        <v>220</v>
      </c>
      <c r="D765" s="36" t="s">
        <v>221</v>
      </c>
      <c r="E765" s="656"/>
      <c r="F765" s="642"/>
      <c r="G765" s="642"/>
      <c r="H765" s="671"/>
      <c r="I765" s="673"/>
      <c r="J765" s="713"/>
      <c r="L765" s="20"/>
    </row>
    <row r="766" spans="1:12" s="5" customFormat="1" ht="18" customHeight="1">
      <c r="A766" s="4"/>
      <c r="B766" s="10">
        <v>11</v>
      </c>
      <c r="C766" s="10">
        <v>35</v>
      </c>
      <c r="D766" s="4"/>
      <c r="E766" s="11" t="s">
        <v>174</v>
      </c>
      <c r="F766" s="4"/>
      <c r="G766" s="4"/>
      <c r="H766" s="17">
        <v>50.84518171535994</v>
      </c>
      <c r="I766" s="78">
        <v>45.76066354382395</v>
      </c>
      <c r="J766" s="18">
        <f>H766*75</f>
        <v>3813.3886286519955</v>
      </c>
      <c r="L766" s="20"/>
    </row>
    <row r="767" spans="1:12" s="5" customFormat="1" ht="18" customHeight="1">
      <c r="A767" s="4"/>
      <c r="B767" s="4"/>
      <c r="C767" s="10">
        <v>353</v>
      </c>
      <c r="D767" s="4"/>
      <c r="E767" s="11" t="s">
        <v>175</v>
      </c>
      <c r="F767" s="4"/>
      <c r="G767" s="4"/>
      <c r="H767" s="17">
        <v>41.492147272849344</v>
      </c>
      <c r="I767" s="78">
        <v>35.10874000010329</v>
      </c>
      <c r="J767" s="18">
        <f>H767*75</f>
        <v>3111.9110454637007</v>
      </c>
      <c r="L767" s="20"/>
    </row>
    <row r="768" spans="1:12" s="5" customFormat="1" ht="18" customHeight="1">
      <c r="A768" s="4"/>
      <c r="B768" s="4"/>
      <c r="C768" s="10">
        <v>377</v>
      </c>
      <c r="D768" s="4"/>
      <c r="E768" s="11" t="s">
        <v>176</v>
      </c>
      <c r="F768" s="4"/>
      <c r="G768" s="4"/>
      <c r="H768" s="17">
        <v>32.089532968026155</v>
      </c>
      <c r="I768" s="78">
        <v>24.68973851787199</v>
      </c>
      <c r="J768" s="18">
        <f>H768*75</f>
        <v>2406.7149726019616</v>
      </c>
      <c r="L768" s="20"/>
    </row>
    <row r="769" spans="1:12" s="5" customFormat="1" ht="18" customHeight="1">
      <c r="A769" s="4"/>
      <c r="B769" s="4"/>
      <c r="C769" s="10">
        <v>380</v>
      </c>
      <c r="D769" s="4"/>
      <c r="E769" s="11" t="s">
        <v>312</v>
      </c>
      <c r="F769" s="4"/>
      <c r="G769" s="4"/>
      <c r="H769" s="17">
        <v>3.859998863794822</v>
      </c>
      <c r="I769" s="78">
        <v>3.269688628135539</v>
      </c>
      <c r="J769" s="18">
        <f>H769*75</f>
        <v>289.49991478461163</v>
      </c>
      <c r="L769" s="20"/>
    </row>
    <row r="770" spans="1:12" s="46" customFormat="1" ht="18" customHeight="1">
      <c r="A770" s="4"/>
      <c r="B770" s="4"/>
      <c r="C770" s="10">
        <v>378</v>
      </c>
      <c r="D770" s="4"/>
      <c r="E770" s="11" t="s">
        <v>177</v>
      </c>
      <c r="F770" s="4"/>
      <c r="G770" s="4"/>
      <c r="H770" s="17">
        <v>1.4099273345142982</v>
      </c>
      <c r="I770" s="78">
        <v>1.0799113759961163</v>
      </c>
      <c r="J770" s="18">
        <f>H770*75</f>
        <v>105.74455008857237</v>
      </c>
      <c r="L770" s="407"/>
    </row>
    <row r="771" spans="1:12" s="46" customFormat="1" ht="18" customHeight="1">
      <c r="A771" s="766" t="s">
        <v>338</v>
      </c>
      <c r="B771" s="767"/>
      <c r="C771" s="767"/>
      <c r="D771" s="767"/>
      <c r="E771" s="767"/>
      <c r="F771" s="767"/>
      <c r="G771" s="767"/>
      <c r="H771" s="767"/>
      <c r="I771" s="768"/>
      <c r="J771" s="18">
        <f>SUM(J766:J770)</f>
        <v>9727.259111590842</v>
      </c>
      <c r="L771" s="407"/>
    </row>
    <row r="772" spans="1:12" s="5" customFormat="1" ht="15.75">
      <c r="A772" s="660" t="s">
        <v>178</v>
      </c>
      <c r="B772" s="660"/>
      <c r="C772" s="660"/>
      <c r="D772" s="660"/>
      <c r="E772" s="660"/>
      <c r="F772" s="660"/>
      <c r="G772" s="660"/>
      <c r="H772" s="660"/>
      <c r="I772" s="660"/>
      <c r="J772" s="31">
        <v>165266.2077086357</v>
      </c>
      <c r="L772" s="20"/>
    </row>
    <row r="773" spans="1:12" s="5" customFormat="1" ht="27.75" customHeight="1">
      <c r="A773" s="660" t="s">
        <v>276</v>
      </c>
      <c r="B773" s="660"/>
      <c r="C773" s="660"/>
      <c r="D773" s="660"/>
      <c r="E773" s="660"/>
      <c r="F773" s="660"/>
      <c r="G773" s="660"/>
      <c r="H773" s="660"/>
      <c r="I773" s="660"/>
      <c r="J773" s="31">
        <f>J772+J771</f>
        <v>174993.46682022652</v>
      </c>
      <c r="L773" s="20"/>
    </row>
    <row r="774" spans="1:10" ht="49.5" customHeight="1">
      <c r="A774" s="5"/>
      <c r="B774" s="5"/>
      <c r="C774" s="5"/>
      <c r="D774" s="5"/>
      <c r="E774" s="5"/>
      <c r="F774" s="5"/>
      <c r="G774" s="5"/>
      <c r="H774" s="52"/>
      <c r="I774" s="69"/>
      <c r="J774" s="20"/>
    </row>
    <row r="775" spans="1:10" ht="24.75" customHeight="1">
      <c r="A775" s="648" t="s">
        <v>283</v>
      </c>
      <c r="B775" s="648"/>
      <c r="C775" s="648"/>
      <c r="D775" s="648"/>
      <c r="E775" s="648"/>
      <c r="F775" s="648"/>
      <c r="G775" s="648"/>
      <c r="H775" s="648"/>
      <c r="I775" s="648"/>
      <c r="J775" s="648"/>
    </row>
    <row r="776" spans="1:10" ht="24.75" customHeight="1">
      <c r="A776" s="643" t="s">
        <v>190</v>
      </c>
      <c r="B776" s="644"/>
      <c r="C776" s="644"/>
      <c r="D776" s="644"/>
      <c r="E776" s="644"/>
      <c r="F776" s="644"/>
      <c r="G776" s="644"/>
      <c r="H776" s="644"/>
      <c r="I776" s="644"/>
      <c r="J776" s="644"/>
    </row>
    <row r="777" spans="1:10" ht="24.75" customHeight="1">
      <c r="A777" s="643" t="s">
        <v>196</v>
      </c>
      <c r="B777" s="644"/>
      <c r="C777" s="644"/>
      <c r="D777" s="644"/>
      <c r="E777" s="644"/>
      <c r="F777" s="644"/>
      <c r="G777" s="644"/>
      <c r="H777" s="644"/>
      <c r="I777" s="644"/>
      <c r="J777" s="644"/>
    </row>
    <row r="778" spans="1:10" ht="24.75" customHeight="1">
      <c r="A778" s="643" t="s">
        <v>100</v>
      </c>
      <c r="B778" s="644"/>
      <c r="C778" s="644"/>
      <c r="D778" s="644"/>
      <c r="E778" s="644"/>
      <c r="F778" s="644"/>
      <c r="G778" s="644"/>
      <c r="H778" s="644"/>
      <c r="I778" s="644"/>
      <c r="J778" s="644"/>
    </row>
    <row r="779" spans="1:12" s="5" customFormat="1" ht="24" customHeight="1">
      <c r="A779" s="43"/>
      <c r="B779" s="44"/>
      <c r="C779" s="44"/>
      <c r="D779" s="44"/>
      <c r="E779" s="44"/>
      <c r="F779" s="44"/>
      <c r="G779" s="44"/>
      <c r="H779" s="44"/>
      <c r="I779" s="44"/>
      <c r="J779" s="44"/>
      <c r="L779" s="20"/>
    </row>
    <row r="780" spans="1:12" s="5" customFormat="1" ht="33" customHeight="1">
      <c r="A780" s="641" t="s">
        <v>122</v>
      </c>
      <c r="B780" s="641" t="s">
        <v>216</v>
      </c>
      <c r="C780" s="649" t="s">
        <v>217</v>
      </c>
      <c r="D780" s="650"/>
      <c r="E780" s="656" t="s">
        <v>218</v>
      </c>
      <c r="F780" s="641" t="s">
        <v>198</v>
      </c>
      <c r="G780" s="641" t="s">
        <v>199</v>
      </c>
      <c r="H780" s="667" t="s">
        <v>200</v>
      </c>
      <c r="I780" s="73" t="s">
        <v>219</v>
      </c>
      <c r="J780" s="665" t="s">
        <v>324</v>
      </c>
      <c r="L780" s="20"/>
    </row>
    <row r="781" spans="1:10" ht="39" customHeight="1">
      <c r="A781" s="642"/>
      <c r="B781" s="642"/>
      <c r="C781" s="4" t="s">
        <v>220</v>
      </c>
      <c r="D781" s="4" t="s">
        <v>221</v>
      </c>
      <c r="E781" s="658"/>
      <c r="F781" s="642"/>
      <c r="G781" s="642"/>
      <c r="H781" s="668"/>
      <c r="I781" s="70" t="s">
        <v>222</v>
      </c>
      <c r="J781" s="666"/>
    </row>
    <row r="782" spans="1:10" ht="75">
      <c r="A782" s="28" t="s">
        <v>146</v>
      </c>
      <c r="B782" s="279">
        <v>11</v>
      </c>
      <c r="C782" s="127">
        <v>383</v>
      </c>
      <c r="D782" s="279"/>
      <c r="E782" s="279"/>
      <c r="F782" s="279" t="s">
        <v>292</v>
      </c>
      <c r="G782" s="49"/>
      <c r="H782" s="30"/>
      <c r="I782" s="142">
        <v>6464</v>
      </c>
      <c r="J782" s="497">
        <f>I782*50</f>
        <v>323200</v>
      </c>
    </row>
    <row r="783" spans="1:10" ht="15">
      <c r="A783" s="537"/>
      <c r="B783" s="549"/>
      <c r="C783" s="550"/>
      <c r="D783" s="549"/>
      <c r="E783" s="549"/>
      <c r="F783" s="549"/>
      <c r="G783" s="551"/>
      <c r="H783" s="552"/>
      <c r="I783" s="262"/>
      <c r="J783" s="553"/>
    </row>
    <row r="784" spans="1:11" ht="18" customHeight="1">
      <c r="A784" s="645" t="s">
        <v>261</v>
      </c>
      <c r="B784" s="646"/>
      <c r="C784" s="646"/>
      <c r="D784" s="646"/>
      <c r="E784" s="646"/>
      <c r="F784" s="646"/>
      <c r="G784" s="646"/>
      <c r="H784" s="646"/>
      <c r="I784" s="647"/>
      <c r="J784" s="31">
        <v>318451.73</v>
      </c>
      <c r="K784" s="16"/>
    </row>
    <row r="785" spans="1:10" ht="15">
      <c r="A785" s="537"/>
      <c r="B785" s="549"/>
      <c r="C785" s="550"/>
      <c r="D785" s="549"/>
      <c r="E785" s="549"/>
      <c r="F785" s="549"/>
      <c r="G785" s="551"/>
      <c r="H785" s="552"/>
      <c r="I785" s="262"/>
      <c r="J785" s="553"/>
    </row>
    <row r="786" spans="1:10" ht="15">
      <c r="A786" s="537"/>
      <c r="B786" s="549"/>
      <c r="C786" s="550"/>
      <c r="D786" s="549"/>
      <c r="E786" s="549"/>
      <c r="F786" s="549"/>
      <c r="G786" s="551"/>
      <c r="H786" s="552"/>
      <c r="I786" s="262"/>
      <c r="J786" s="553"/>
    </row>
    <row r="787" spans="1:10" ht="26.25">
      <c r="A787" s="648" t="s">
        <v>325</v>
      </c>
      <c r="B787" s="648"/>
      <c r="C787" s="648"/>
      <c r="D787" s="648"/>
      <c r="E787" s="648"/>
      <c r="F787" s="648"/>
      <c r="G787" s="648"/>
      <c r="H787" s="648"/>
      <c r="I787" s="648"/>
      <c r="J787" s="648"/>
    </row>
    <row r="788" spans="1:10" ht="24.75" customHeight="1">
      <c r="A788" s="686"/>
      <c r="B788" s="774"/>
      <c r="C788" s="774"/>
      <c r="D788" s="774"/>
      <c r="E788" s="774"/>
      <c r="F788" s="774"/>
      <c r="G788" s="774"/>
      <c r="H788" s="774"/>
      <c r="I788" s="774"/>
      <c r="J788" s="774"/>
    </row>
    <row r="789" spans="1:10" ht="24.75" customHeight="1">
      <c r="A789" s="643" t="s">
        <v>190</v>
      </c>
      <c r="B789" s="644"/>
      <c r="C789" s="644"/>
      <c r="D789" s="644"/>
      <c r="E789" s="644"/>
      <c r="F789" s="644"/>
      <c r="G789" s="644"/>
      <c r="H789" s="644"/>
      <c r="I789" s="644"/>
      <c r="J789" s="644"/>
    </row>
    <row r="790" spans="1:10" ht="24.75" customHeight="1">
      <c r="A790" s="643" t="s">
        <v>196</v>
      </c>
      <c r="B790" s="644"/>
      <c r="C790" s="644"/>
      <c r="D790" s="644"/>
      <c r="E790" s="644"/>
      <c r="F790" s="644"/>
      <c r="G790" s="644"/>
      <c r="H790" s="644"/>
      <c r="I790" s="644"/>
      <c r="J790" s="644"/>
    </row>
    <row r="791" spans="1:10" ht="24.75" customHeight="1">
      <c r="A791" s="737" t="s">
        <v>197</v>
      </c>
      <c r="B791" s="737"/>
      <c r="C791" s="737"/>
      <c r="D791" s="737"/>
      <c r="E791" s="737"/>
      <c r="F791" s="737"/>
      <c r="G791" s="737"/>
      <c r="H791" s="5"/>
      <c r="I791" s="40"/>
      <c r="J791" s="5"/>
    </row>
    <row r="792" spans="1:12" s="9" customFormat="1" ht="28.5" customHeight="1">
      <c r="A792" s="94"/>
      <c r="B792" s="94"/>
      <c r="C792" s="94"/>
      <c r="D792" s="94"/>
      <c r="E792" s="94"/>
      <c r="F792" s="94"/>
      <c r="G792" s="94"/>
      <c r="H792" s="5"/>
      <c r="I792" s="40"/>
      <c r="J792" s="5"/>
      <c r="L792" s="541"/>
    </row>
    <row r="793" spans="1:12" s="5" customFormat="1" ht="30.75" customHeight="1">
      <c r="A793" s="664" t="s">
        <v>122</v>
      </c>
      <c r="B793" s="664" t="s">
        <v>216</v>
      </c>
      <c r="C793" s="790" t="s">
        <v>217</v>
      </c>
      <c r="D793" s="791"/>
      <c r="E793" s="657" t="s">
        <v>245</v>
      </c>
      <c r="F793" s="641" t="s">
        <v>242</v>
      </c>
      <c r="G793" s="641" t="s">
        <v>199</v>
      </c>
      <c r="H793" s="670" t="s">
        <v>243</v>
      </c>
      <c r="I793" s="672" t="s">
        <v>244</v>
      </c>
      <c r="J793" s="712" t="s">
        <v>201</v>
      </c>
      <c r="L793" s="20"/>
    </row>
    <row r="794" spans="1:12" s="34" customFormat="1" ht="18" customHeight="1">
      <c r="A794" s="642"/>
      <c r="B794" s="642"/>
      <c r="C794" s="4" t="s">
        <v>220</v>
      </c>
      <c r="D794" s="4" t="s">
        <v>221</v>
      </c>
      <c r="E794" s="658"/>
      <c r="F794" s="642"/>
      <c r="G794" s="642"/>
      <c r="H794" s="671"/>
      <c r="I794" s="673"/>
      <c r="J794" s="713"/>
      <c r="L794" s="408"/>
    </row>
    <row r="795" spans="1:10" ht="18" customHeight="1">
      <c r="A795" s="656" t="s">
        <v>90</v>
      </c>
      <c r="B795" s="10">
        <v>11</v>
      </c>
      <c r="C795" s="10">
        <v>108</v>
      </c>
      <c r="D795" s="4"/>
      <c r="E795" s="10" t="s">
        <v>326</v>
      </c>
      <c r="F795" s="4" t="s">
        <v>329</v>
      </c>
      <c r="G795" s="10"/>
      <c r="H795" s="23"/>
      <c r="I795" s="71"/>
      <c r="J795" s="18"/>
    </row>
    <row r="796" spans="1:10" ht="18" customHeight="1">
      <c r="A796" s="772"/>
      <c r="B796" s="4"/>
      <c r="C796" s="10">
        <v>352</v>
      </c>
      <c r="D796" s="4"/>
      <c r="E796" s="10" t="s">
        <v>327</v>
      </c>
      <c r="F796" s="4" t="s">
        <v>330</v>
      </c>
      <c r="G796" s="10">
        <v>2</v>
      </c>
      <c r="H796" s="92">
        <v>34.51</v>
      </c>
      <c r="I796" s="93">
        <v>26.55</v>
      </c>
      <c r="J796" s="18">
        <f>H796*75</f>
        <v>2588.25</v>
      </c>
    </row>
    <row r="797" spans="1:10" ht="18" customHeight="1">
      <c r="A797" s="772"/>
      <c r="B797" s="4"/>
      <c r="C797" s="10">
        <v>354</v>
      </c>
      <c r="D797" s="4"/>
      <c r="E797" s="10" t="s">
        <v>313</v>
      </c>
      <c r="F797" s="4" t="s">
        <v>249</v>
      </c>
      <c r="G797" s="10">
        <v>2</v>
      </c>
      <c r="H797" s="92">
        <v>4.57</v>
      </c>
      <c r="I797" s="93">
        <v>3.86</v>
      </c>
      <c r="J797" s="18">
        <f>H797*75</f>
        <v>342.75</v>
      </c>
    </row>
    <row r="798" spans="1:10" ht="18" customHeight="1">
      <c r="A798" s="773"/>
      <c r="B798" s="4"/>
      <c r="C798" s="10">
        <v>356</v>
      </c>
      <c r="D798" s="4"/>
      <c r="E798" s="10" t="s">
        <v>328</v>
      </c>
      <c r="F798" s="4" t="s">
        <v>249</v>
      </c>
      <c r="G798" s="10">
        <v>2</v>
      </c>
      <c r="H798" s="92">
        <v>12.42</v>
      </c>
      <c r="I798" s="93">
        <v>10.51</v>
      </c>
      <c r="J798" s="18">
        <f>H798*75</f>
        <v>931.5</v>
      </c>
    </row>
    <row r="799" spans="1:10" ht="48" customHeight="1" thickBot="1">
      <c r="A799" s="660" t="s">
        <v>276</v>
      </c>
      <c r="B799" s="660"/>
      <c r="C799" s="660"/>
      <c r="D799" s="660"/>
      <c r="E799" s="660"/>
      <c r="F799" s="660"/>
      <c r="G799" s="660"/>
      <c r="H799" s="660"/>
      <c r="I799" s="660"/>
      <c r="J799" s="31">
        <f>SUM(J795:J798)</f>
        <v>3862.5</v>
      </c>
    </row>
    <row r="800" spans="1:10" ht="46.5" thickBot="1" thickTop="1">
      <c r="A800" s="729" t="s">
        <v>8</v>
      </c>
      <c r="B800" s="730"/>
      <c r="C800" s="730"/>
      <c r="D800" s="730"/>
      <c r="E800" s="730"/>
      <c r="F800" s="730"/>
      <c r="G800" s="730"/>
      <c r="H800" s="730"/>
      <c r="I800" s="730"/>
      <c r="J800" s="731"/>
    </row>
    <row r="801" spans="1:10" ht="24.75" customHeight="1" thickTop="1">
      <c r="A801" s="648" t="s">
        <v>549</v>
      </c>
      <c r="B801" s="648"/>
      <c r="C801" s="648"/>
      <c r="D801" s="648"/>
      <c r="E801" s="648"/>
      <c r="F801" s="648"/>
      <c r="G801" s="648"/>
      <c r="H801" s="648"/>
      <c r="I801" s="648"/>
      <c r="J801" s="648"/>
    </row>
    <row r="802" spans="1:10" ht="24.75" customHeight="1">
      <c r="A802" s="643" t="s">
        <v>513</v>
      </c>
      <c r="B802" s="644"/>
      <c r="C802" s="644"/>
      <c r="D802" s="644"/>
      <c r="E802" s="644"/>
      <c r="F802" s="644"/>
      <c r="G802" s="644"/>
      <c r="H802" s="644"/>
      <c r="I802" s="644"/>
      <c r="J802" s="644"/>
    </row>
    <row r="803" spans="1:10" ht="24.75" customHeight="1">
      <c r="A803" s="643" t="s">
        <v>514</v>
      </c>
      <c r="B803" s="644"/>
      <c r="C803" s="644"/>
      <c r="D803" s="644"/>
      <c r="E803" s="644"/>
      <c r="F803" s="644"/>
      <c r="G803" s="644"/>
      <c r="H803" s="644"/>
      <c r="I803" s="644"/>
      <c r="J803" s="644"/>
    </row>
    <row r="804" spans="1:10" ht="24.75" customHeight="1">
      <c r="A804" s="643" t="s">
        <v>550</v>
      </c>
      <c r="B804" s="644"/>
      <c r="C804" s="644"/>
      <c r="D804" s="644"/>
      <c r="E804" s="644"/>
      <c r="F804" s="644"/>
      <c r="G804" s="644"/>
      <c r="H804" s="644"/>
      <c r="I804" s="644"/>
      <c r="J804" s="644"/>
    </row>
    <row r="805" spans="1:12" s="5" customFormat="1" ht="24" customHeight="1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L805" s="20"/>
    </row>
    <row r="806" spans="1:12" s="5" customFormat="1" ht="33" customHeight="1">
      <c r="A806" s="641" t="s">
        <v>122</v>
      </c>
      <c r="B806" s="641" t="s">
        <v>216</v>
      </c>
      <c r="C806" s="649" t="s">
        <v>217</v>
      </c>
      <c r="D806" s="650"/>
      <c r="E806" s="656" t="s">
        <v>218</v>
      </c>
      <c r="F806" s="641" t="s">
        <v>198</v>
      </c>
      <c r="G806" s="641" t="s">
        <v>199</v>
      </c>
      <c r="H806" s="667" t="s">
        <v>200</v>
      </c>
      <c r="I806" s="73" t="s">
        <v>219</v>
      </c>
      <c r="J806" s="665" t="s">
        <v>515</v>
      </c>
      <c r="L806" s="20"/>
    </row>
    <row r="807" spans="1:10" ht="15">
      <c r="A807" s="642"/>
      <c r="B807" s="642"/>
      <c r="C807" s="4" t="s">
        <v>220</v>
      </c>
      <c r="D807" s="4" t="s">
        <v>221</v>
      </c>
      <c r="E807" s="658"/>
      <c r="F807" s="642"/>
      <c r="G807" s="642"/>
      <c r="H807" s="668"/>
      <c r="I807" s="70" t="s">
        <v>222</v>
      </c>
      <c r="J807" s="666"/>
    </row>
    <row r="808" spans="1:10" ht="45">
      <c r="A808" s="28" t="s">
        <v>547</v>
      </c>
      <c r="B808" s="27">
        <v>8</v>
      </c>
      <c r="C808" s="32">
        <v>528</v>
      </c>
      <c r="D808" s="49"/>
      <c r="E808" s="49"/>
      <c r="F808" s="27" t="s">
        <v>264</v>
      </c>
      <c r="G808" s="27" t="s">
        <v>202</v>
      </c>
      <c r="H808" s="27" t="s">
        <v>548</v>
      </c>
      <c r="I808" s="142">
        <v>3699.07</v>
      </c>
      <c r="J808" s="497">
        <f>I808*100</f>
        <v>369907</v>
      </c>
    </row>
    <row r="809" spans="1:10" ht="15">
      <c r="A809" s="498"/>
      <c r="B809" s="499"/>
      <c r="C809" s="500"/>
      <c r="D809" s="501"/>
      <c r="E809" s="501"/>
      <c r="F809" s="499"/>
      <c r="G809" s="499"/>
      <c r="H809" s="499"/>
      <c r="I809" s="472"/>
      <c r="J809" s="56"/>
    </row>
    <row r="810" spans="1:11" ht="18" customHeight="1">
      <c r="A810" s="645" t="s">
        <v>261</v>
      </c>
      <c r="B810" s="646"/>
      <c r="C810" s="646"/>
      <c r="D810" s="646"/>
      <c r="E810" s="646"/>
      <c r="F810" s="646"/>
      <c r="G810" s="646"/>
      <c r="H810" s="646"/>
      <c r="I810" s="647"/>
      <c r="J810" s="31">
        <v>588984.48</v>
      </c>
      <c r="K810" s="16"/>
    </row>
    <row r="811" spans="1:11" ht="18" customHeight="1">
      <c r="A811" s="645" t="s">
        <v>261</v>
      </c>
      <c r="B811" s="646"/>
      <c r="C811" s="646"/>
      <c r="D811" s="646"/>
      <c r="E811" s="646"/>
      <c r="F811" s="646"/>
      <c r="G811" s="646"/>
      <c r="H811" s="646"/>
      <c r="I811" s="647"/>
      <c r="J811" s="31">
        <v>221861.63</v>
      </c>
      <c r="K811" s="16"/>
    </row>
    <row r="812" spans="1:11" ht="24.7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9"/>
      <c r="K812" s="16"/>
    </row>
    <row r="813" spans="1:11" ht="36" customHeight="1" thickBot="1">
      <c r="A813" s="736" t="s">
        <v>642</v>
      </c>
      <c r="B813" s="770"/>
      <c r="C813" s="770"/>
      <c r="D813" s="770"/>
      <c r="E813" s="770"/>
      <c r="F813" s="770"/>
      <c r="G813" s="770"/>
      <c r="H813" s="770"/>
      <c r="I813" s="770"/>
      <c r="J813" s="770"/>
      <c r="K813" s="16"/>
    </row>
    <row r="814" spans="1:10" ht="49.5" customHeight="1" thickBot="1" thickTop="1">
      <c r="A814" s="729" t="s">
        <v>189</v>
      </c>
      <c r="B814" s="730"/>
      <c r="C814" s="730"/>
      <c r="D814" s="730"/>
      <c r="E814" s="730"/>
      <c r="F814" s="730"/>
      <c r="G814" s="730"/>
      <c r="H814" s="730"/>
      <c r="I814" s="730"/>
      <c r="J814" s="731"/>
    </row>
    <row r="815" spans="1:10" ht="24.75" customHeight="1" thickTop="1">
      <c r="A815" s="648" t="s">
        <v>283</v>
      </c>
      <c r="B815" s="648"/>
      <c r="C815" s="648"/>
      <c r="D815" s="648"/>
      <c r="E815" s="648"/>
      <c r="F815" s="648"/>
      <c r="G815" s="648"/>
      <c r="H815" s="648"/>
      <c r="I815" s="648"/>
      <c r="J815" s="648"/>
    </row>
    <row r="816" spans="1:10" ht="24.75" customHeight="1">
      <c r="A816" s="643" t="s">
        <v>190</v>
      </c>
      <c r="B816" s="644"/>
      <c r="C816" s="644"/>
      <c r="D816" s="644"/>
      <c r="E816" s="644"/>
      <c r="F816" s="644"/>
      <c r="G816" s="644"/>
      <c r="H816" s="644"/>
      <c r="I816" s="644"/>
      <c r="J816" s="644"/>
    </row>
    <row r="817" spans="1:10" ht="24.75" customHeight="1">
      <c r="A817" s="643" t="s">
        <v>191</v>
      </c>
      <c r="B817" s="644"/>
      <c r="C817" s="644"/>
      <c r="D817" s="644"/>
      <c r="E817" s="644"/>
      <c r="F817" s="644"/>
      <c r="G817" s="644"/>
      <c r="H817" s="644"/>
      <c r="I817" s="644"/>
      <c r="J817" s="644"/>
    </row>
    <row r="818" spans="1:10" ht="24.75" customHeight="1">
      <c r="A818" s="643" t="s">
        <v>192</v>
      </c>
      <c r="B818" s="644"/>
      <c r="C818" s="644"/>
      <c r="D818" s="644"/>
      <c r="E818" s="644"/>
      <c r="F818" s="644"/>
      <c r="G818" s="644"/>
      <c r="H818" s="644"/>
      <c r="I818" s="644"/>
      <c r="J818" s="644"/>
    </row>
    <row r="819" spans="1:10" ht="24.75" customHeight="1">
      <c r="A819" s="644" t="s">
        <v>308</v>
      </c>
      <c r="B819" s="644"/>
      <c r="C819" s="644"/>
      <c r="D819" s="644"/>
      <c r="E819" s="644"/>
      <c r="F819" s="644"/>
      <c r="G819" s="644"/>
      <c r="H819" s="644"/>
      <c r="I819" s="644"/>
      <c r="J819" s="644"/>
    </row>
    <row r="820" spans="1:12" s="5" customFormat="1" ht="24" customHeight="1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L820" s="20"/>
    </row>
    <row r="821" spans="1:12" s="5" customFormat="1" ht="33" customHeight="1">
      <c r="A821" s="641" t="s">
        <v>122</v>
      </c>
      <c r="B821" s="641" t="s">
        <v>216</v>
      </c>
      <c r="C821" s="649" t="s">
        <v>217</v>
      </c>
      <c r="D821" s="650"/>
      <c r="E821" s="656" t="s">
        <v>218</v>
      </c>
      <c r="F821" s="641" t="s">
        <v>198</v>
      </c>
      <c r="G821" s="641" t="s">
        <v>199</v>
      </c>
      <c r="H821" s="667" t="s">
        <v>200</v>
      </c>
      <c r="I821" s="73" t="s">
        <v>219</v>
      </c>
      <c r="J821" s="665" t="s">
        <v>515</v>
      </c>
      <c r="L821" s="20"/>
    </row>
    <row r="822" spans="1:10" ht="15">
      <c r="A822" s="642"/>
      <c r="B822" s="642"/>
      <c r="C822" s="4" t="s">
        <v>220</v>
      </c>
      <c r="D822" s="4" t="s">
        <v>221</v>
      </c>
      <c r="E822" s="658"/>
      <c r="F822" s="642"/>
      <c r="G822" s="642"/>
      <c r="H822" s="668"/>
      <c r="I822" s="70" t="s">
        <v>222</v>
      </c>
      <c r="J822" s="666"/>
    </row>
    <row r="823" spans="1:10" ht="30">
      <c r="A823" s="28" t="s">
        <v>91</v>
      </c>
      <c r="B823" s="29">
        <v>27</v>
      </c>
      <c r="C823" s="48" t="s">
        <v>54</v>
      </c>
      <c r="D823" s="49"/>
      <c r="E823" s="49">
        <v>1</v>
      </c>
      <c r="F823" s="49" t="s">
        <v>266</v>
      </c>
      <c r="G823" s="49" t="s">
        <v>202</v>
      </c>
      <c r="H823" s="30" t="s">
        <v>457</v>
      </c>
      <c r="I823" s="78">
        <v>1983.19</v>
      </c>
      <c r="J823" s="56">
        <f>I823*100</f>
        <v>198319</v>
      </c>
    </row>
    <row r="824" spans="1:10" ht="15">
      <c r="A824" s="498"/>
      <c r="B824" s="538"/>
      <c r="C824" s="547"/>
      <c r="D824" s="501"/>
      <c r="E824" s="501"/>
      <c r="F824" s="501"/>
      <c r="G824" s="501"/>
      <c r="H824" s="548"/>
      <c r="I824" s="472"/>
      <c r="J824" s="56"/>
    </row>
    <row r="825" spans="1:11" ht="15.75">
      <c r="A825" s="645" t="s">
        <v>261</v>
      </c>
      <c r="B825" s="646"/>
      <c r="C825" s="646"/>
      <c r="D825" s="646"/>
      <c r="E825" s="646"/>
      <c r="F825" s="646"/>
      <c r="G825" s="646"/>
      <c r="H825" s="646"/>
      <c r="I825" s="647"/>
      <c r="J825" s="509">
        <v>531564.42</v>
      </c>
      <c r="K825" s="16"/>
    </row>
    <row r="826" spans="1:11" ht="18" customHeight="1">
      <c r="A826" s="645" t="s">
        <v>261</v>
      </c>
      <c r="B826" s="646"/>
      <c r="C826" s="646"/>
      <c r="D826" s="646"/>
      <c r="E826" s="646"/>
      <c r="F826" s="646"/>
      <c r="G826" s="646"/>
      <c r="H826" s="646"/>
      <c r="I826" s="647"/>
      <c r="J826" s="31">
        <v>94759.88</v>
      </c>
      <c r="K826" s="16"/>
    </row>
    <row r="827" spans="1:10" ht="36" customHeight="1" thickBot="1">
      <c r="A827" s="736" t="s">
        <v>568</v>
      </c>
      <c r="B827" s="770"/>
      <c r="C827" s="770"/>
      <c r="D827" s="770"/>
      <c r="E827" s="770"/>
      <c r="F827" s="770"/>
      <c r="G827" s="770"/>
      <c r="H827" s="770"/>
      <c r="I827" s="770"/>
      <c r="J827" s="770"/>
    </row>
    <row r="828" spans="1:12" s="5" customFormat="1" ht="46.5" thickBot="1" thickTop="1">
      <c r="A828" s="729" t="s">
        <v>181</v>
      </c>
      <c r="B828" s="730"/>
      <c r="C828" s="730"/>
      <c r="D828" s="730"/>
      <c r="E828" s="730"/>
      <c r="F828" s="730"/>
      <c r="G828" s="730"/>
      <c r="H828" s="730"/>
      <c r="I828" s="730"/>
      <c r="J828" s="731"/>
      <c r="L828" s="20"/>
    </row>
    <row r="829" spans="1:10" ht="15.75" customHeight="1" thickTop="1">
      <c r="A829" s="5"/>
      <c r="B829" s="5"/>
      <c r="C829" s="5"/>
      <c r="D829" s="5"/>
      <c r="E829" s="5"/>
      <c r="F829" s="5"/>
      <c r="G829" s="5"/>
      <c r="H829" s="52"/>
      <c r="I829" s="69"/>
      <c r="J829" s="20"/>
    </row>
    <row r="830" spans="1:10" ht="37.5" customHeight="1">
      <c r="A830" s="648" t="s">
        <v>281</v>
      </c>
      <c r="B830" s="648"/>
      <c r="C830" s="648"/>
      <c r="D830" s="648"/>
      <c r="E830" s="648"/>
      <c r="F830" s="648"/>
      <c r="G830" s="648"/>
      <c r="H830" s="648"/>
      <c r="I830" s="648"/>
      <c r="J830" s="648"/>
    </row>
    <row r="831" spans="1:10" ht="33" customHeight="1">
      <c r="A831" s="775" t="s">
        <v>132</v>
      </c>
      <c r="B831" s="643"/>
      <c r="C831" s="643"/>
      <c r="D831" s="643"/>
      <c r="E831" s="643"/>
      <c r="F831" s="643"/>
      <c r="G831" s="643"/>
      <c r="H831" s="643"/>
      <c r="I831" s="643"/>
      <c r="J831" s="643"/>
    </row>
    <row r="832" spans="1:10" ht="19.5" customHeight="1">
      <c r="A832" s="43" t="s">
        <v>133</v>
      </c>
      <c r="B832" s="43"/>
      <c r="C832" s="43"/>
      <c r="D832" s="43"/>
      <c r="E832" s="43"/>
      <c r="F832" s="43"/>
      <c r="G832" s="43"/>
      <c r="H832" s="43"/>
      <c r="I832" s="43"/>
      <c r="J832" s="43"/>
    </row>
    <row r="833" spans="1:10" ht="19.5" customHeight="1">
      <c r="A833" s="643" t="s">
        <v>137</v>
      </c>
      <c r="B833" s="643"/>
      <c r="C833" s="643"/>
      <c r="D833" s="643"/>
      <c r="E833" s="643"/>
      <c r="F833" s="643"/>
      <c r="G833" s="643"/>
      <c r="H833" s="643"/>
      <c r="I833" s="643"/>
      <c r="J833" s="643"/>
    </row>
    <row r="834" spans="1:12" s="9" customFormat="1" ht="28.5" customHeight="1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L834" s="541"/>
    </row>
    <row r="835" spans="1:12" s="5" customFormat="1" ht="19.5" customHeight="1">
      <c r="A835" s="669" t="s">
        <v>122</v>
      </c>
      <c r="B835" s="669" t="s">
        <v>216</v>
      </c>
      <c r="C835" s="669" t="s">
        <v>217</v>
      </c>
      <c r="D835" s="669"/>
      <c r="E835" s="659" t="s">
        <v>245</v>
      </c>
      <c r="F835" s="641" t="s">
        <v>242</v>
      </c>
      <c r="G835" s="641" t="s">
        <v>199</v>
      </c>
      <c r="H835" s="670" t="s">
        <v>243</v>
      </c>
      <c r="I835" s="672" t="s">
        <v>244</v>
      </c>
      <c r="J835" s="712" t="s">
        <v>201</v>
      </c>
      <c r="L835" s="20"/>
    </row>
    <row r="836" spans="1:10" ht="18" customHeight="1">
      <c r="A836" s="641"/>
      <c r="B836" s="641"/>
      <c r="C836" s="36" t="s">
        <v>220</v>
      </c>
      <c r="D836" s="36" t="s">
        <v>221</v>
      </c>
      <c r="E836" s="656"/>
      <c r="F836" s="642"/>
      <c r="G836" s="642"/>
      <c r="H836" s="671"/>
      <c r="I836" s="673"/>
      <c r="J836" s="713"/>
    </row>
    <row r="837" spans="1:12" s="1" customFormat="1" ht="37.5" customHeight="1">
      <c r="A837" s="10" t="s">
        <v>134</v>
      </c>
      <c r="B837" s="10">
        <v>4</v>
      </c>
      <c r="C837" s="10">
        <v>524</v>
      </c>
      <c r="D837" s="4"/>
      <c r="E837" s="171">
        <v>0.09861111111111111</v>
      </c>
      <c r="F837" s="48" t="s">
        <v>135</v>
      </c>
      <c r="G837" s="10">
        <v>1</v>
      </c>
      <c r="H837" s="18">
        <v>2.06</v>
      </c>
      <c r="I837" s="78">
        <v>1.38</v>
      </c>
      <c r="J837" s="172" t="s">
        <v>136</v>
      </c>
      <c r="L837" s="86"/>
    </row>
    <row r="838" spans="1:10" ht="33.75" customHeight="1">
      <c r="A838" s="722" t="s">
        <v>276</v>
      </c>
      <c r="B838" s="723"/>
      <c r="C838" s="723"/>
      <c r="D838" s="723"/>
      <c r="E838" s="723"/>
      <c r="F838" s="723"/>
      <c r="G838" s="723"/>
      <c r="H838" s="723"/>
      <c r="I838" s="724"/>
      <c r="J838" s="31">
        <f>SUM(J837)</f>
        <v>0</v>
      </c>
    </row>
    <row r="839" spans="1:10" ht="29.25" customHeight="1">
      <c r="A839" s="44"/>
      <c r="B839" s="44"/>
      <c r="C839" s="44"/>
      <c r="D839" s="44"/>
      <c r="E839" s="44"/>
      <c r="F839" s="44"/>
      <c r="G839" s="44"/>
      <c r="H839" s="44"/>
      <c r="I839" s="44"/>
      <c r="J839" s="44"/>
    </row>
    <row r="840" spans="1:12" s="5" customFormat="1" ht="25.5" customHeight="1">
      <c r="A840" s="648" t="s">
        <v>283</v>
      </c>
      <c r="B840" s="648"/>
      <c r="C840" s="648"/>
      <c r="D840" s="648"/>
      <c r="E840" s="648"/>
      <c r="F840" s="648"/>
      <c r="G840" s="648"/>
      <c r="H840" s="648"/>
      <c r="I840" s="648"/>
      <c r="J840" s="648"/>
      <c r="L840" s="20"/>
    </row>
    <row r="841" spans="1:12" s="5" customFormat="1" ht="19.5" customHeight="1">
      <c r="A841" s="643" t="s">
        <v>4</v>
      </c>
      <c r="B841" s="644"/>
      <c r="C841" s="644"/>
      <c r="D841" s="644"/>
      <c r="E841" s="644"/>
      <c r="F841" s="644"/>
      <c r="G841" s="644"/>
      <c r="H841" s="644"/>
      <c r="I841" s="644"/>
      <c r="J841" s="644"/>
      <c r="L841" s="20"/>
    </row>
    <row r="842" spans="1:12" s="5" customFormat="1" ht="19.5" customHeight="1">
      <c r="A842" s="643" t="s">
        <v>139</v>
      </c>
      <c r="B842" s="644"/>
      <c r="C842" s="644"/>
      <c r="D842" s="644"/>
      <c r="E842" s="644"/>
      <c r="F842" s="644"/>
      <c r="G842" s="644"/>
      <c r="H842" s="644"/>
      <c r="I842" s="644"/>
      <c r="J842" s="644"/>
      <c r="L842" s="20"/>
    </row>
    <row r="843" spans="1:12" s="5" customFormat="1" ht="19.5" customHeight="1">
      <c r="A843" s="643" t="s">
        <v>138</v>
      </c>
      <c r="B843" s="644"/>
      <c r="C843" s="644"/>
      <c r="D843" s="644"/>
      <c r="E843" s="644"/>
      <c r="F843" s="644"/>
      <c r="G843" s="644"/>
      <c r="H843" s="644"/>
      <c r="I843" s="644"/>
      <c r="J843" s="644"/>
      <c r="L843" s="20"/>
    </row>
    <row r="844" spans="1:12" s="5" customFormat="1" ht="24" customHeight="1">
      <c r="A844" s="43"/>
      <c r="B844" s="44"/>
      <c r="C844" s="44"/>
      <c r="D844" s="44"/>
      <c r="E844" s="44"/>
      <c r="F844" s="44"/>
      <c r="G844" s="44"/>
      <c r="H844" s="44"/>
      <c r="I844" s="44"/>
      <c r="J844" s="44"/>
      <c r="L844" s="20"/>
    </row>
    <row r="845" spans="1:12" s="5" customFormat="1" ht="33" customHeight="1">
      <c r="A845" s="641" t="s">
        <v>122</v>
      </c>
      <c r="B845" s="641" t="s">
        <v>216</v>
      </c>
      <c r="C845" s="649" t="s">
        <v>217</v>
      </c>
      <c r="D845" s="650"/>
      <c r="E845" s="656" t="s">
        <v>218</v>
      </c>
      <c r="F845" s="641" t="s">
        <v>198</v>
      </c>
      <c r="G845" s="641" t="s">
        <v>199</v>
      </c>
      <c r="H845" s="667" t="s">
        <v>200</v>
      </c>
      <c r="I845" s="73" t="s">
        <v>219</v>
      </c>
      <c r="J845" s="665" t="s">
        <v>324</v>
      </c>
      <c r="L845" s="20"/>
    </row>
    <row r="846" spans="1:12" s="5" customFormat="1" ht="15">
      <c r="A846" s="642"/>
      <c r="B846" s="642"/>
      <c r="C846" s="4" t="s">
        <v>220</v>
      </c>
      <c r="D846" s="4" t="s">
        <v>221</v>
      </c>
      <c r="E846" s="658"/>
      <c r="F846" s="642"/>
      <c r="G846" s="642"/>
      <c r="H846" s="668"/>
      <c r="I846" s="70" t="s">
        <v>222</v>
      </c>
      <c r="J846" s="666"/>
      <c r="L846" s="20"/>
    </row>
    <row r="847" spans="1:10" ht="30" customHeight="1">
      <c r="A847" s="111" t="s">
        <v>339</v>
      </c>
      <c r="B847" s="137">
        <v>4</v>
      </c>
      <c r="C847" s="29">
        <v>524</v>
      </c>
      <c r="D847" s="48">
        <v>1</v>
      </c>
      <c r="E847" s="29"/>
      <c r="F847" s="29" t="s">
        <v>266</v>
      </c>
      <c r="G847" s="49" t="s">
        <v>202</v>
      </c>
      <c r="H847" s="30" t="s">
        <v>3</v>
      </c>
      <c r="I847" s="134">
        <v>1515.91</v>
      </c>
      <c r="J847" s="50">
        <f>I847*100</f>
        <v>151591</v>
      </c>
    </row>
    <row r="848" spans="1:10" ht="30">
      <c r="A848" s="140" t="s">
        <v>340</v>
      </c>
      <c r="B848" s="29"/>
      <c r="C848" s="29"/>
      <c r="D848" s="48">
        <v>2</v>
      </c>
      <c r="E848" s="29"/>
      <c r="F848" s="29" t="s">
        <v>266</v>
      </c>
      <c r="G848" s="49" t="s">
        <v>202</v>
      </c>
      <c r="H848" s="30" t="s">
        <v>2</v>
      </c>
      <c r="I848" s="134">
        <v>1083.32</v>
      </c>
      <c r="J848" s="50">
        <f>I848*100</f>
        <v>108332</v>
      </c>
    </row>
    <row r="849" spans="1:10" ht="15">
      <c r="A849" s="140"/>
      <c r="B849" s="29"/>
      <c r="C849" s="29">
        <v>511</v>
      </c>
      <c r="D849" s="48"/>
      <c r="E849" s="29"/>
      <c r="F849" s="29"/>
      <c r="G849" s="49"/>
      <c r="H849" s="30"/>
      <c r="I849" s="134"/>
      <c r="J849" s="50"/>
    </row>
    <row r="850" spans="1:10" ht="15.75">
      <c r="A850" s="660" t="s">
        <v>276</v>
      </c>
      <c r="B850" s="660"/>
      <c r="C850" s="660"/>
      <c r="D850" s="660"/>
      <c r="E850" s="660"/>
      <c r="F850" s="660"/>
      <c r="G850" s="660"/>
      <c r="H850" s="660"/>
      <c r="I850" s="660"/>
      <c r="J850" s="31">
        <f>SUM(J847:J849)</f>
        <v>259923</v>
      </c>
    </row>
    <row r="851" spans="1:12" s="5" customFormat="1" ht="25.5" customHeight="1">
      <c r="A851" s="648" t="s">
        <v>283</v>
      </c>
      <c r="B851" s="648"/>
      <c r="C851" s="648"/>
      <c r="D851" s="648"/>
      <c r="E851" s="648"/>
      <c r="F851" s="648"/>
      <c r="G851" s="648"/>
      <c r="H851" s="648"/>
      <c r="I851" s="648"/>
      <c r="J851" s="648"/>
      <c r="L851" s="20"/>
    </row>
    <row r="852" spans="1:12" s="5" customFormat="1" ht="19.5" customHeight="1">
      <c r="A852" s="643" t="s">
        <v>186</v>
      </c>
      <c r="B852" s="644"/>
      <c r="C852" s="644"/>
      <c r="D852" s="644"/>
      <c r="E852" s="644"/>
      <c r="F852" s="644"/>
      <c r="G852" s="644"/>
      <c r="H852" s="644"/>
      <c r="I852" s="644"/>
      <c r="J852" s="644"/>
      <c r="L852" s="20"/>
    </row>
    <row r="853" spans="1:12" s="5" customFormat="1" ht="19.5" customHeight="1">
      <c r="A853" s="643" t="s">
        <v>140</v>
      </c>
      <c r="B853" s="644"/>
      <c r="C853" s="644"/>
      <c r="D853" s="644"/>
      <c r="E853" s="644"/>
      <c r="F853" s="644"/>
      <c r="G853" s="644"/>
      <c r="H853" s="644"/>
      <c r="I853" s="644"/>
      <c r="J853" s="644"/>
      <c r="L853" s="20"/>
    </row>
    <row r="854" spans="1:12" s="5" customFormat="1" ht="19.5" customHeight="1">
      <c r="A854" s="643" t="s">
        <v>22</v>
      </c>
      <c r="B854" s="644"/>
      <c r="C854" s="644"/>
      <c r="D854" s="644"/>
      <c r="E854" s="644"/>
      <c r="F854" s="644"/>
      <c r="G854" s="644"/>
      <c r="H854" s="644"/>
      <c r="I854" s="644"/>
      <c r="J854" s="644"/>
      <c r="L854" s="20"/>
    </row>
    <row r="855" spans="1:12" s="5" customFormat="1" ht="24" customHeight="1">
      <c r="A855" s="43"/>
      <c r="B855" s="44"/>
      <c r="C855" s="44"/>
      <c r="D855" s="44"/>
      <c r="E855" s="44"/>
      <c r="F855" s="44"/>
      <c r="G855" s="44"/>
      <c r="H855" s="44"/>
      <c r="I855" s="44"/>
      <c r="J855" s="44"/>
      <c r="L855" s="20"/>
    </row>
    <row r="856" spans="1:12" s="5" customFormat="1" ht="33" customHeight="1">
      <c r="A856" s="641" t="s">
        <v>122</v>
      </c>
      <c r="B856" s="641" t="s">
        <v>216</v>
      </c>
      <c r="C856" s="649" t="s">
        <v>217</v>
      </c>
      <c r="D856" s="650"/>
      <c r="E856" s="656" t="s">
        <v>218</v>
      </c>
      <c r="F856" s="641" t="s">
        <v>198</v>
      </c>
      <c r="G856" s="641" t="s">
        <v>199</v>
      </c>
      <c r="H856" s="667" t="s">
        <v>200</v>
      </c>
      <c r="I856" s="73" t="s">
        <v>219</v>
      </c>
      <c r="J856" s="665" t="s">
        <v>324</v>
      </c>
      <c r="L856" s="20"/>
    </row>
    <row r="857" spans="1:12" s="5" customFormat="1" ht="18" customHeight="1">
      <c r="A857" s="642"/>
      <c r="B857" s="642"/>
      <c r="C857" s="4" t="s">
        <v>220</v>
      </c>
      <c r="D857" s="4" t="s">
        <v>221</v>
      </c>
      <c r="E857" s="658"/>
      <c r="F857" s="642"/>
      <c r="G857" s="642"/>
      <c r="H857" s="668"/>
      <c r="I857" s="70" t="s">
        <v>222</v>
      </c>
      <c r="J857" s="666"/>
      <c r="L857" s="20"/>
    </row>
    <row r="858" spans="1:12" s="5" customFormat="1" ht="30">
      <c r="A858" s="48" t="s">
        <v>141</v>
      </c>
      <c r="B858" s="10">
        <v>4</v>
      </c>
      <c r="C858" s="10">
        <v>611</v>
      </c>
      <c r="D858" s="10"/>
      <c r="E858" s="10"/>
      <c r="F858" s="10" t="s">
        <v>264</v>
      </c>
      <c r="G858" s="10" t="s">
        <v>202</v>
      </c>
      <c r="H858" s="11" t="s">
        <v>182</v>
      </c>
      <c r="I858" s="87">
        <v>8589.72</v>
      </c>
      <c r="J858" s="18">
        <f>I858*100</f>
        <v>858971.9999999999</v>
      </c>
      <c r="L858" s="20"/>
    </row>
    <row r="859" spans="1:10" ht="15.75">
      <c r="A859" s="660" t="s">
        <v>276</v>
      </c>
      <c r="B859" s="660"/>
      <c r="C859" s="660"/>
      <c r="D859" s="660"/>
      <c r="E859" s="660"/>
      <c r="F859" s="660"/>
      <c r="G859" s="660"/>
      <c r="H859" s="660"/>
      <c r="I859" s="660"/>
      <c r="J859" s="31">
        <v>858972</v>
      </c>
    </row>
    <row r="860" spans="1:10" ht="15.75">
      <c r="A860" s="37"/>
      <c r="B860" s="37"/>
      <c r="C860" s="37"/>
      <c r="D860" s="37"/>
      <c r="E860" s="37"/>
      <c r="F860" s="37"/>
      <c r="G860" s="37"/>
      <c r="H860" s="37"/>
      <c r="I860" s="37"/>
      <c r="J860" s="39"/>
    </row>
    <row r="861" spans="1:12" s="5" customFormat="1" ht="15.75">
      <c r="A861" s="852" t="s">
        <v>581</v>
      </c>
      <c r="B861" s="853"/>
      <c r="C861" s="853"/>
      <c r="D861" s="853"/>
      <c r="E861" s="853"/>
      <c r="F861" s="853"/>
      <c r="G861" s="853"/>
      <c r="H861" s="853"/>
      <c r="I861" s="854"/>
      <c r="J861" s="31">
        <v>2776.95</v>
      </c>
      <c r="L861" s="20"/>
    </row>
    <row r="862" spans="1:12" s="5" customFormat="1" ht="27.75" customHeight="1">
      <c r="A862" s="660" t="s">
        <v>276</v>
      </c>
      <c r="B862" s="660"/>
      <c r="C862" s="660"/>
      <c r="D862" s="660"/>
      <c r="E862" s="660"/>
      <c r="F862" s="660"/>
      <c r="G862" s="660"/>
      <c r="H862" s="660"/>
      <c r="I862" s="660"/>
      <c r="J862" s="31">
        <f>J861+J859</f>
        <v>861748.95</v>
      </c>
      <c r="K862" s="20"/>
      <c r="L862" s="20"/>
    </row>
    <row r="863" spans="1:12" s="5" customFormat="1" ht="37.5" customHeight="1">
      <c r="A863" s="648" t="s">
        <v>283</v>
      </c>
      <c r="B863" s="648"/>
      <c r="C863" s="648"/>
      <c r="D863" s="648"/>
      <c r="E863" s="648"/>
      <c r="F863" s="648"/>
      <c r="G863" s="648"/>
      <c r="H863" s="648"/>
      <c r="I863" s="648"/>
      <c r="J863" s="648"/>
      <c r="L863" s="20"/>
    </row>
    <row r="864" spans="1:12" s="5" customFormat="1" ht="19.5" customHeight="1">
      <c r="A864" s="643" t="s">
        <v>187</v>
      </c>
      <c r="B864" s="644"/>
      <c r="C864" s="644"/>
      <c r="D864" s="644"/>
      <c r="E864" s="644"/>
      <c r="F864" s="644"/>
      <c r="G864" s="644"/>
      <c r="H864" s="644"/>
      <c r="I864" s="644"/>
      <c r="J864" s="644"/>
      <c r="L864" s="20"/>
    </row>
    <row r="865" spans="1:12" s="5" customFormat="1" ht="19.5" customHeight="1">
      <c r="A865" s="643" t="s">
        <v>142</v>
      </c>
      <c r="B865" s="644"/>
      <c r="C865" s="644"/>
      <c r="D865" s="644"/>
      <c r="E865" s="644"/>
      <c r="F865" s="644"/>
      <c r="G865" s="644"/>
      <c r="H865" s="644"/>
      <c r="I865" s="644"/>
      <c r="J865" s="644"/>
      <c r="L865" s="20"/>
    </row>
    <row r="866" spans="1:12" s="5" customFormat="1" ht="19.5" customHeight="1">
      <c r="A866" s="643" t="s">
        <v>143</v>
      </c>
      <c r="B866" s="644"/>
      <c r="C866" s="644"/>
      <c r="D866" s="644"/>
      <c r="E866" s="644"/>
      <c r="F866" s="644"/>
      <c r="G866" s="644"/>
      <c r="H866" s="644"/>
      <c r="I866" s="644"/>
      <c r="J866" s="644"/>
      <c r="L866" s="20"/>
    </row>
    <row r="867" spans="1:12" s="5" customFormat="1" ht="24" customHeight="1">
      <c r="A867" s="43"/>
      <c r="B867" s="44"/>
      <c r="C867" s="44"/>
      <c r="D867" s="44"/>
      <c r="E867" s="44"/>
      <c r="F867" s="44"/>
      <c r="G867" s="44"/>
      <c r="H867" s="44"/>
      <c r="I867" s="44"/>
      <c r="J867" s="44"/>
      <c r="L867" s="20"/>
    </row>
    <row r="868" spans="1:12" s="5" customFormat="1" ht="33" customHeight="1">
      <c r="A868" s="641" t="s">
        <v>122</v>
      </c>
      <c r="B868" s="641" t="s">
        <v>216</v>
      </c>
      <c r="C868" s="649" t="s">
        <v>217</v>
      </c>
      <c r="D868" s="650"/>
      <c r="E868" s="656" t="s">
        <v>218</v>
      </c>
      <c r="F868" s="641" t="s">
        <v>198</v>
      </c>
      <c r="G868" s="641" t="s">
        <v>199</v>
      </c>
      <c r="H868" s="667" t="s">
        <v>200</v>
      </c>
      <c r="I868" s="73" t="s">
        <v>219</v>
      </c>
      <c r="J868" s="665" t="s">
        <v>324</v>
      </c>
      <c r="L868" s="20"/>
    </row>
    <row r="869" spans="1:12" s="5" customFormat="1" ht="18" customHeight="1">
      <c r="A869" s="642"/>
      <c r="B869" s="642"/>
      <c r="C869" s="4" t="s">
        <v>220</v>
      </c>
      <c r="D869" s="4" t="s">
        <v>221</v>
      </c>
      <c r="E869" s="658"/>
      <c r="F869" s="642"/>
      <c r="G869" s="642"/>
      <c r="H869" s="668"/>
      <c r="I869" s="70" t="s">
        <v>222</v>
      </c>
      <c r="J869" s="666"/>
      <c r="L869" s="20"/>
    </row>
    <row r="870" spans="1:12" s="5" customFormat="1" ht="30">
      <c r="A870" s="48" t="s">
        <v>144</v>
      </c>
      <c r="B870" s="10">
        <v>3</v>
      </c>
      <c r="C870" s="10">
        <v>241</v>
      </c>
      <c r="D870" s="10"/>
      <c r="E870" s="10"/>
      <c r="F870" s="10" t="s">
        <v>266</v>
      </c>
      <c r="G870" s="10" t="s">
        <v>202</v>
      </c>
      <c r="H870" s="11" t="s">
        <v>183</v>
      </c>
      <c r="I870" s="87">
        <v>2263.32</v>
      </c>
      <c r="J870" s="18">
        <f>I870*100</f>
        <v>226332.00000000003</v>
      </c>
      <c r="L870" s="20"/>
    </row>
    <row r="871" spans="1:10" ht="15.75">
      <c r="A871" s="660" t="s">
        <v>276</v>
      </c>
      <c r="B871" s="660"/>
      <c r="C871" s="660"/>
      <c r="D871" s="660"/>
      <c r="E871" s="660"/>
      <c r="F871" s="660"/>
      <c r="G871" s="660"/>
      <c r="H871" s="660"/>
      <c r="I871" s="660"/>
      <c r="J871" s="31">
        <v>226332</v>
      </c>
    </row>
    <row r="872" spans="9:12" s="5" customFormat="1" ht="32.25" customHeight="1">
      <c r="I872" s="40"/>
      <c r="L872" s="20"/>
    </row>
    <row r="873" spans="1:10" ht="48" customHeight="1" thickBot="1">
      <c r="A873" s="775"/>
      <c r="B873" s="776"/>
      <c r="C873" s="776"/>
      <c r="D873" s="776"/>
      <c r="E873" s="776"/>
      <c r="F873" s="776"/>
      <c r="G873" s="776"/>
      <c r="H873" s="776"/>
      <c r="I873" s="776"/>
      <c r="J873" s="776"/>
    </row>
    <row r="874" spans="1:10" ht="49.5" customHeight="1" thickBot="1" thickTop="1">
      <c r="A874" s="777" t="s">
        <v>188</v>
      </c>
      <c r="B874" s="778"/>
      <c r="C874" s="778"/>
      <c r="D874" s="778"/>
      <c r="E874" s="778"/>
      <c r="F874" s="778"/>
      <c r="G874" s="778"/>
      <c r="H874" s="778"/>
      <c r="I874" s="778"/>
      <c r="J874" s="779"/>
    </row>
    <row r="875" spans="1:10" ht="51.75" customHeight="1" thickTop="1">
      <c r="A875" s="691" t="s">
        <v>214</v>
      </c>
      <c r="B875" s="691"/>
      <c r="C875" s="691"/>
      <c r="D875" s="691"/>
      <c r="E875" s="691"/>
      <c r="F875" s="691"/>
      <c r="G875" s="691"/>
      <c r="H875" s="691"/>
      <c r="I875" s="691"/>
      <c r="J875" s="691"/>
    </row>
    <row r="876" spans="1:10" ht="51.75" customHeight="1">
      <c r="A876" s="271"/>
      <c r="B876" s="271"/>
      <c r="C876" s="271"/>
      <c r="D876" s="271"/>
      <c r="E876" s="271"/>
      <c r="F876" s="271"/>
      <c r="G876" s="271"/>
      <c r="H876" s="271"/>
      <c r="I876" s="271"/>
      <c r="J876" s="271"/>
    </row>
    <row r="877" spans="1:10" ht="19.5" customHeight="1">
      <c r="A877" s="780" t="s">
        <v>291</v>
      </c>
      <c r="B877" s="780"/>
      <c r="C877" s="780"/>
      <c r="D877" s="780"/>
      <c r="E877" s="780"/>
      <c r="F877" s="780"/>
      <c r="G877" s="780"/>
      <c r="H877" s="780"/>
      <c r="I877" s="780"/>
      <c r="J877" s="780"/>
    </row>
    <row r="878" ht="19.5" customHeight="1"/>
    <row r="879" spans="1:9" ht="19.5" customHeight="1">
      <c r="A879" s="663" t="s">
        <v>616</v>
      </c>
      <c r="B879" s="663"/>
      <c r="C879" s="663"/>
      <c r="D879" s="663"/>
      <c r="E879" s="663"/>
      <c r="F879" s="663"/>
      <c r="G879" s="663"/>
      <c r="H879" s="663"/>
      <c r="I879" s="663"/>
    </row>
    <row r="880" ht="19.5" customHeight="1"/>
    <row r="881" spans="1:10" ht="19.5" customHeight="1">
      <c r="A881" s="663" t="s">
        <v>615</v>
      </c>
      <c r="B881" s="663"/>
      <c r="C881" s="663"/>
      <c r="D881" s="663"/>
      <c r="E881" s="663"/>
      <c r="F881" s="663"/>
      <c r="G881" s="663"/>
      <c r="H881" s="663"/>
      <c r="I881" s="663"/>
      <c r="J881" s="663"/>
    </row>
    <row r="882" spans="1:10" ht="18">
      <c r="A882" s="13"/>
      <c r="B882" s="13"/>
      <c r="C882" s="13"/>
      <c r="D882" s="13"/>
      <c r="E882" s="13"/>
      <c r="F882" s="13"/>
      <c r="G882" s="13"/>
      <c r="H882" s="13"/>
      <c r="I882" s="13"/>
      <c r="J882" s="13"/>
    </row>
    <row r="883" spans="1:12" s="5" customFormat="1" ht="24.75" customHeight="1">
      <c r="A883" s="641" t="s">
        <v>122</v>
      </c>
      <c r="B883" s="641" t="s">
        <v>216</v>
      </c>
      <c r="C883" s="649" t="s">
        <v>217</v>
      </c>
      <c r="D883" s="650"/>
      <c r="E883" s="656" t="s">
        <v>218</v>
      </c>
      <c r="F883" s="781" t="s">
        <v>198</v>
      </c>
      <c r="G883" s="641" t="s">
        <v>199</v>
      </c>
      <c r="H883" s="667" t="s">
        <v>200</v>
      </c>
      <c r="I883" s="73" t="s">
        <v>219</v>
      </c>
      <c r="J883" s="712" t="s">
        <v>201</v>
      </c>
      <c r="L883" s="20"/>
    </row>
    <row r="884" spans="1:10" ht="19.5" customHeight="1">
      <c r="A884" s="642"/>
      <c r="B884" s="642"/>
      <c r="C884" s="4" t="s">
        <v>220</v>
      </c>
      <c r="D884" s="4" t="s">
        <v>221</v>
      </c>
      <c r="E884" s="658"/>
      <c r="F884" s="782"/>
      <c r="G884" s="642"/>
      <c r="H884" s="668"/>
      <c r="I884" s="70" t="s">
        <v>222</v>
      </c>
      <c r="J884" s="713"/>
    </row>
    <row r="885" spans="1:10" ht="68.25" customHeight="1">
      <c r="A885" s="289" t="s">
        <v>12</v>
      </c>
      <c r="B885" s="10">
        <v>12</v>
      </c>
      <c r="C885" s="10">
        <v>2450</v>
      </c>
      <c r="D885" s="10"/>
      <c r="E885" s="10"/>
      <c r="F885" s="10" t="s">
        <v>292</v>
      </c>
      <c r="G885" s="10"/>
      <c r="H885" s="11"/>
      <c r="I885" s="78">
        <v>19958</v>
      </c>
      <c r="J885" s="18">
        <f>I885*50</f>
        <v>997900</v>
      </c>
    </row>
    <row r="886" spans="1:12" s="5" customFormat="1" ht="19.5" customHeight="1">
      <c r="A886"/>
      <c r="B886"/>
      <c r="C886"/>
      <c r="D886"/>
      <c r="E886"/>
      <c r="F886"/>
      <c r="G886"/>
      <c r="H886"/>
      <c r="I886" s="75"/>
      <c r="J886"/>
      <c r="L886" s="20"/>
    </row>
    <row r="887" spans="1:11" ht="18" customHeight="1">
      <c r="A887" s="645" t="s">
        <v>623</v>
      </c>
      <c r="B887" s="646"/>
      <c r="C887" s="646"/>
      <c r="D887" s="646"/>
      <c r="E887" s="646"/>
      <c r="F887" s="646"/>
      <c r="G887" s="646"/>
      <c r="H887" s="646"/>
      <c r="I887" s="647"/>
      <c r="J887" s="31">
        <v>948645.45</v>
      </c>
      <c r="K887" s="16"/>
    </row>
    <row r="888" spans="1:11" ht="18" customHeight="1">
      <c r="A888" s="645" t="s">
        <v>624</v>
      </c>
      <c r="B888" s="646"/>
      <c r="C888" s="646"/>
      <c r="D888" s="646"/>
      <c r="E888" s="646"/>
      <c r="F888" s="646"/>
      <c r="G888" s="646"/>
      <c r="H888" s="646"/>
      <c r="I888" s="647"/>
      <c r="J888" s="31">
        <v>65884.5</v>
      </c>
      <c r="K888" s="16"/>
    </row>
    <row r="889" spans="1:12" s="5" customFormat="1" ht="15.75">
      <c r="A889" s="645" t="s">
        <v>338</v>
      </c>
      <c r="B889" s="646"/>
      <c r="C889" s="646"/>
      <c r="D889" s="646"/>
      <c r="E889" s="646"/>
      <c r="F889" s="646"/>
      <c r="G889" s="646"/>
      <c r="H889" s="646"/>
      <c r="I889" s="647"/>
      <c r="J889" s="31">
        <f>SUM(J887:J888)</f>
        <v>1014529.95</v>
      </c>
      <c r="L889" s="20"/>
    </row>
    <row r="890" spans="1:10" ht="48" customHeight="1" thickBot="1">
      <c r="A890" s="5"/>
      <c r="B890" s="5"/>
      <c r="C890" s="5"/>
      <c r="D890" s="5"/>
      <c r="E890" s="5"/>
      <c r="F890" s="5"/>
      <c r="G890" s="5"/>
      <c r="H890" s="52"/>
      <c r="I890" s="69"/>
      <c r="J890" s="20"/>
    </row>
    <row r="891" spans="1:10" ht="49.5" customHeight="1" thickBot="1" thickTop="1">
      <c r="A891" s="729" t="s">
        <v>300</v>
      </c>
      <c r="B891" s="730"/>
      <c r="C891" s="730"/>
      <c r="D891" s="730"/>
      <c r="E891" s="730"/>
      <c r="F891" s="730"/>
      <c r="G891" s="730"/>
      <c r="H891" s="730"/>
      <c r="I891" s="730"/>
      <c r="J891" s="731"/>
    </row>
    <row r="892" spans="1:10" ht="51.75" customHeight="1" thickTop="1">
      <c r="A892" s="691" t="s">
        <v>214</v>
      </c>
      <c r="B892" s="691"/>
      <c r="C892" s="691"/>
      <c r="D892" s="691"/>
      <c r="E892" s="691"/>
      <c r="F892" s="691"/>
      <c r="G892" s="691"/>
      <c r="H892" s="691"/>
      <c r="I892" s="691"/>
      <c r="J892" s="691"/>
    </row>
    <row r="893" spans="1:10" ht="19.5" customHeight="1">
      <c r="A893" s="780" t="s">
        <v>301</v>
      </c>
      <c r="B893" s="780"/>
      <c r="C893" s="780"/>
      <c r="D893" s="780"/>
      <c r="E893" s="780"/>
      <c r="F893" s="780"/>
      <c r="G893" s="780"/>
      <c r="H893" s="780"/>
      <c r="I893" s="780"/>
      <c r="J893" s="780"/>
    </row>
    <row r="894" spans="1:8" ht="19.5" customHeight="1">
      <c r="A894" s="663" t="s">
        <v>617</v>
      </c>
      <c r="B894" s="663"/>
      <c r="C894" s="663"/>
      <c r="D894" s="663"/>
      <c r="E894" s="663"/>
      <c r="F894" s="663"/>
      <c r="G894" s="663"/>
      <c r="H894" s="663"/>
    </row>
    <row r="895" ht="19.5" customHeight="1"/>
    <row r="896" spans="1:10" ht="19.5" customHeight="1">
      <c r="A896" s="663" t="s">
        <v>164</v>
      </c>
      <c r="B896" s="663"/>
      <c r="C896" s="663"/>
      <c r="D896" s="663"/>
      <c r="E896" s="663"/>
      <c r="F896" s="663"/>
      <c r="G896" s="663"/>
      <c r="H896" s="663"/>
      <c r="I896" s="663"/>
      <c r="J896" s="663"/>
    </row>
    <row r="897" spans="1:10" ht="1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</row>
    <row r="898" spans="1:12" s="5" customFormat="1" ht="33" customHeight="1">
      <c r="A898" s="641" t="s">
        <v>122</v>
      </c>
      <c r="B898" s="641" t="s">
        <v>216</v>
      </c>
      <c r="C898" s="649" t="s">
        <v>217</v>
      </c>
      <c r="D898" s="650"/>
      <c r="E898" s="656" t="s">
        <v>218</v>
      </c>
      <c r="F898" s="781" t="s">
        <v>198</v>
      </c>
      <c r="G898" s="641" t="s">
        <v>199</v>
      </c>
      <c r="H898" s="667" t="s">
        <v>200</v>
      </c>
      <c r="I898" s="73" t="s">
        <v>219</v>
      </c>
      <c r="J898" s="665" t="s">
        <v>324</v>
      </c>
      <c r="L898" s="20"/>
    </row>
    <row r="899" spans="1:10" ht="18" customHeight="1">
      <c r="A899" s="642"/>
      <c r="B899" s="642"/>
      <c r="C899" s="4" t="s">
        <v>220</v>
      </c>
      <c r="D899" s="4" t="s">
        <v>221</v>
      </c>
      <c r="E899" s="658"/>
      <c r="F899" s="782"/>
      <c r="G899" s="642"/>
      <c r="H899" s="668"/>
      <c r="I899" s="70" t="s">
        <v>222</v>
      </c>
      <c r="J899" s="666"/>
    </row>
    <row r="900" spans="1:10" ht="45">
      <c r="A900" s="47" t="s">
        <v>145</v>
      </c>
      <c r="B900" s="10">
        <v>11</v>
      </c>
      <c r="C900" s="10">
        <v>958</v>
      </c>
      <c r="D900" s="10"/>
      <c r="E900" s="10">
        <v>1</v>
      </c>
      <c r="F900" s="10" t="s">
        <v>292</v>
      </c>
      <c r="G900" s="10"/>
      <c r="H900" s="11"/>
      <c r="I900" s="78">
        <v>7037</v>
      </c>
      <c r="J900" s="18">
        <f>I900*50</f>
        <v>351850</v>
      </c>
    </row>
    <row r="901" spans="1:12" s="5" customFormat="1" ht="24.75" customHeight="1">
      <c r="A901" s="534"/>
      <c r="B901" s="535"/>
      <c r="C901" s="535"/>
      <c r="D901" s="535"/>
      <c r="E901" s="535"/>
      <c r="F901" s="535"/>
      <c r="G901" s="535"/>
      <c r="H901" s="535"/>
      <c r="I901" s="536"/>
      <c r="J901" s="31"/>
      <c r="L901" s="20"/>
    </row>
    <row r="902" spans="1:11" ht="18" customHeight="1">
      <c r="A902" s="786" t="s">
        <v>628</v>
      </c>
      <c r="B902" s="787"/>
      <c r="C902" s="787"/>
      <c r="D902" s="787"/>
      <c r="E902" s="787"/>
      <c r="F902" s="787"/>
      <c r="G902" s="787"/>
      <c r="H902" s="787"/>
      <c r="I902" s="788"/>
      <c r="J902" s="42">
        <v>348086.68</v>
      </c>
      <c r="K902" s="16"/>
    </row>
    <row r="903" spans="1:11" ht="15.75">
      <c r="A903" s="789" t="s">
        <v>338</v>
      </c>
      <c r="B903" s="789"/>
      <c r="C903" s="789"/>
      <c r="D903" s="789"/>
      <c r="E903" s="789"/>
      <c r="F903" s="789"/>
      <c r="G903" s="789"/>
      <c r="H903" s="789"/>
      <c r="I903" s="789"/>
      <c r="J903" s="31">
        <f>SUM(J902)</f>
        <v>348086.68</v>
      </c>
      <c r="K903" s="16"/>
    </row>
    <row r="904" spans="1:10" ht="36" customHeight="1">
      <c r="A904" s="846"/>
      <c r="B904" s="847"/>
      <c r="C904" s="847"/>
      <c r="D904" s="847"/>
      <c r="E904" s="847"/>
      <c r="F904" s="847"/>
      <c r="G904" s="847"/>
      <c r="H904" s="847"/>
      <c r="I904" s="847"/>
      <c r="J904" s="847"/>
    </row>
    <row r="905" spans="1:10" ht="25.5">
      <c r="A905" s="783" t="s">
        <v>81</v>
      </c>
      <c r="B905" s="784"/>
      <c r="C905" s="784"/>
      <c r="D905" s="784"/>
      <c r="E905" s="784"/>
      <c r="F905" s="784"/>
      <c r="G905" s="784"/>
      <c r="H905" s="784"/>
      <c r="I905" s="784"/>
      <c r="J905" s="785"/>
    </row>
    <row r="906" spans="6:9" ht="12.75">
      <c r="F906"/>
      <c r="H906"/>
      <c r="I906" s="84"/>
    </row>
    <row r="907" spans="1:10" ht="27.75" customHeight="1">
      <c r="A907" s="2" t="s">
        <v>82</v>
      </c>
      <c r="B907" s="2"/>
      <c r="C907" s="2"/>
      <c r="D907" s="2"/>
      <c r="E907" s="2"/>
      <c r="F907" s="2"/>
      <c r="G907" s="2"/>
      <c r="H907" s="2"/>
      <c r="I907" s="84"/>
      <c r="J907" s="19"/>
    </row>
    <row r="908" spans="1:10" ht="42" customHeight="1">
      <c r="A908" s="2"/>
      <c r="B908" s="2"/>
      <c r="C908" s="2"/>
      <c r="D908" s="2"/>
      <c r="E908" s="2"/>
      <c r="F908" s="2"/>
      <c r="G908" s="2"/>
      <c r="H908" s="2"/>
      <c r="I908" s="84"/>
      <c r="J908" s="19"/>
    </row>
    <row r="909" spans="1:10" ht="41.25" customHeight="1">
      <c r="A909" s="850" t="s">
        <v>83</v>
      </c>
      <c r="B909" s="850"/>
      <c r="C909" s="851" t="s">
        <v>13</v>
      </c>
      <c r="D909" s="851"/>
      <c r="E909" s="851"/>
      <c r="F909" s="851"/>
      <c r="G909" s="851"/>
      <c r="H909" s="851"/>
      <c r="I909" s="851"/>
      <c r="J909" s="851"/>
    </row>
    <row r="910" spans="1:12" s="63" customFormat="1" ht="18.75" customHeight="1">
      <c r="A910" s="2"/>
      <c r="B910" s="2"/>
      <c r="C910" s="2"/>
      <c r="D910" s="2"/>
      <c r="E910" s="2"/>
      <c r="F910" s="2"/>
      <c r="G910" s="2"/>
      <c r="H910" s="2"/>
      <c r="I910" s="84"/>
      <c r="J910" s="19"/>
      <c r="L910" s="546"/>
    </row>
    <row r="911" spans="1:10" ht="23.25" customHeight="1">
      <c r="A911" s="855" t="s">
        <v>84</v>
      </c>
      <c r="B911" s="855"/>
      <c r="C911" s="756" t="s">
        <v>576</v>
      </c>
      <c r="D911" s="851"/>
      <c r="E911" s="851"/>
      <c r="F911" s="851"/>
      <c r="G911" s="851"/>
      <c r="H911" s="851"/>
      <c r="I911" s="851"/>
      <c r="J911" s="851"/>
    </row>
    <row r="912" spans="1:10" ht="34.5" customHeight="1">
      <c r="A912" s="2"/>
      <c r="B912" s="2"/>
      <c r="C912" s="699" t="s">
        <v>577</v>
      </c>
      <c r="D912" s="856"/>
      <c r="E912" s="856"/>
      <c r="F912" s="856"/>
      <c r="G912" s="856"/>
      <c r="H912" s="856"/>
      <c r="I912" s="856"/>
      <c r="J912" s="856"/>
    </row>
    <row r="913" spans="1:10" ht="16.5" customHeight="1">
      <c r="A913" s="2"/>
      <c r="B913" s="2"/>
      <c r="C913" s="856"/>
      <c r="D913" s="856"/>
      <c r="E913" s="856"/>
      <c r="F913" s="856"/>
      <c r="G913" s="856"/>
      <c r="H913" s="856"/>
      <c r="I913" s="856"/>
      <c r="J913" s="856"/>
    </row>
    <row r="914" spans="1:10" ht="44.25" customHeight="1">
      <c r="A914" s="2"/>
      <c r="B914" s="2"/>
      <c r="C914" s="857" t="s">
        <v>578</v>
      </c>
      <c r="D914" s="857"/>
      <c r="E914" s="857"/>
      <c r="F914" s="857"/>
      <c r="G914" s="857"/>
      <c r="H914" s="857"/>
      <c r="I914" s="857"/>
      <c r="J914" s="857"/>
    </row>
    <row r="915" spans="1:10" ht="44.25" customHeight="1">
      <c r="A915" s="2"/>
      <c r="B915" s="2"/>
      <c r="C915" s="851" t="s">
        <v>579</v>
      </c>
      <c r="D915" s="851"/>
      <c r="E915" s="851"/>
      <c r="F915" s="851"/>
      <c r="G915" s="851"/>
      <c r="H915" s="851"/>
      <c r="I915" s="851"/>
      <c r="J915" s="851"/>
    </row>
    <row r="916" spans="1:10" ht="28.5" customHeight="1">
      <c r="A916" s="2"/>
      <c r="B916" s="2"/>
      <c r="C916" s="64"/>
      <c r="D916" s="64"/>
      <c r="E916" s="64"/>
      <c r="F916" s="64"/>
      <c r="G916" s="64"/>
      <c r="H916" s="64"/>
      <c r="I916" s="85"/>
      <c r="J916" s="65"/>
    </row>
    <row r="917" spans="1:10" ht="41.25" customHeight="1">
      <c r="A917" s="858" t="s">
        <v>14</v>
      </c>
      <c r="B917" s="858"/>
      <c r="C917" s="858"/>
      <c r="D917" s="858"/>
      <c r="E917" s="858"/>
      <c r="F917" s="858"/>
      <c r="G917" s="858"/>
      <c r="H917" s="858"/>
      <c r="I917" s="858"/>
      <c r="J917" s="858"/>
    </row>
    <row r="918" spans="1:12" s="1" customFormat="1" ht="18">
      <c r="A918" s="2"/>
      <c r="B918" s="2"/>
      <c r="C918" s="2"/>
      <c r="D918" s="2"/>
      <c r="E918" s="2"/>
      <c r="F918" s="2"/>
      <c r="G918" s="2"/>
      <c r="H918" s="2"/>
      <c r="I918" s="84"/>
      <c r="J918" s="19"/>
      <c r="L918" s="86"/>
    </row>
    <row r="919" spans="1:10" ht="18">
      <c r="A919" s="663" t="s">
        <v>88</v>
      </c>
      <c r="B919" s="663"/>
      <c r="C919" s="663"/>
      <c r="D919" s="8" t="s">
        <v>85</v>
      </c>
      <c r="E919" s="8"/>
      <c r="F919" s="8"/>
      <c r="G919" s="8"/>
      <c r="H919" s="8"/>
      <c r="I919" s="86"/>
      <c r="J919" s="66"/>
    </row>
    <row r="920" spans="1:12" s="8" customFormat="1" ht="18">
      <c r="A920"/>
      <c r="B920"/>
      <c r="C920"/>
      <c r="D920"/>
      <c r="E920"/>
      <c r="F920"/>
      <c r="G920"/>
      <c r="H920"/>
      <c r="I920" s="84"/>
      <c r="J920" s="16"/>
      <c r="L920" s="66"/>
    </row>
    <row r="921" spans="1:10" ht="18">
      <c r="A921" s="663" t="s">
        <v>87</v>
      </c>
      <c r="B921" s="663"/>
      <c r="C921" s="663"/>
      <c r="D921" s="8" t="s">
        <v>86</v>
      </c>
      <c r="E921" s="8"/>
      <c r="F921" s="8"/>
      <c r="G921" s="8"/>
      <c r="H921" s="8"/>
      <c r="I921" s="86"/>
      <c r="J921" s="66"/>
    </row>
    <row r="922" spans="1:10" ht="18">
      <c r="A922" s="13"/>
      <c r="B922" s="13"/>
      <c r="C922" s="13"/>
      <c r="D922" s="8"/>
      <c r="E922" s="8"/>
      <c r="F922" s="8"/>
      <c r="G922" s="8"/>
      <c r="H922" s="8"/>
      <c r="I922" s="86"/>
      <c r="J922" s="66"/>
    </row>
    <row r="923" spans="1:12" s="2" customFormat="1" ht="43.5" customHeight="1">
      <c r="A923" s="706" t="s">
        <v>580</v>
      </c>
      <c r="B923" s="706"/>
      <c r="C923" s="706"/>
      <c r="D923" s="706"/>
      <c r="E923" s="706"/>
      <c r="F923" s="706"/>
      <c r="G923" s="706"/>
      <c r="H923" s="706"/>
      <c r="I923" s="706"/>
      <c r="J923" s="706"/>
      <c r="L923" s="19"/>
    </row>
    <row r="924" spans="6:9" ht="12.75">
      <c r="F924"/>
      <c r="H924"/>
      <c r="I924" s="84"/>
    </row>
    <row r="925" spans="1:12" s="5" customFormat="1" ht="15">
      <c r="A925"/>
      <c r="B925"/>
      <c r="C925"/>
      <c r="D925"/>
      <c r="E925"/>
      <c r="F925"/>
      <c r="G925"/>
      <c r="H925"/>
      <c r="I925" s="84"/>
      <c r="J925" s="16"/>
      <c r="L925" s="20"/>
    </row>
    <row r="926" spans="8:12" s="5" customFormat="1" ht="15">
      <c r="H926" s="52"/>
      <c r="I926" s="69"/>
      <c r="J926" s="20"/>
      <c r="L926" s="20"/>
    </row>
    <row r="927" spans="1:10" ht="23.25">
      <c r="A927" s="61"/>
      <c r="B927" s="61"/>
      <c r="C927" s="61"/>
      <c r="D927" s="61"/>
      <c r="E927" s="61"/>
      <c r="F927" s="61"/>
      <c r="G927" s="61"/>
      <c r="H927" s="61"/>
      <c r="I927" s="82"/>
      <c r="J927" s="62"/>
    </row>
    <row r="928" spans="6:9" ht="12.75">
      <c r="F928"/>
      <c r="H928"/>
      <c r="I928" s="83"/>
    </row>
    <row r="929" spans="8:12" s="5" customFormat="1" ht="15">
      <c r="H929" s="52"/>
      <c r="I929" s="69"/>
      <c r="J929" s="20"/>
      <c r="L929" s="20"/>
    </row>
    <row r="930" spans="8:12" s="5" customFormat="1" ht="15">
      <c r="H930" s="52"/>
      <c r="I930" s="69"/>
      <c r="J930" s="20"/>
      <c r="L930" s="20"/>
    </row>
    <row r="931" spans="8:12" s="5" customFormat="1" ht="15">
      <c r="H931" s="52"/>
      <c r="I931" s="69"/>
      <c r="J931" s="20"/>
      <c r="L931" s="20"/>
    </row>
    <row r="932" spans="8:12" s="5" customFormat="1" ht="15">
      <c r="H932" s="52"/>
      <c r="I932" s="69"/>
      <c r="J932" s="20"/>
      <c r="L932" s="20"/>
    </row>
    <row r="933" spans="8:12" s="5" customFormat="1" ht="15">
      <c r="H933" s="52"/>
      <c r="I933" s="69"/>
      <c r="J933" s="20"/>
      <c r="L933" s="20"/>
    </row>
    <row r="934" spans="8:12" s="5" customFormat="1" ht="15">
      <c r="H934" s="52"/>
      <c r="I934" s="69"/>
      <c r="J934" s="20"/>
      <c r="L934" s="20"/>
    </row>
    <row r="935" spans="8:12" s="5" customFormat="1" ht="15">
      <c r="H935" s="52"/>
      <c r="I935" s="69"/>
      <c r="J935" s="20"/>
      <c r="L935" s="20"/>
    </row>
    <row r="936" spans="8:12" s="5" customFormat="1" ht="15">
      <c r="H936" s="52"/>
      <c r="I936" s="69"/>
      <c r="J936" s="20"/>
      <c r="L936" s="20"/>
    </row>
    <row r="937" spans="8:12" s="5" customFormat="1" ht="15">
      <c r="H937" s="52"/>
      <c r="I937" s="69"/>
      <c r="J937" s="20"/>
      <c r="L937" s="20"/>
    </row>
    <row r="938" spans="8:12" s="5" customFormat="1" ht="15">
      <c r="H938" s="52"/>
      <c r="I938" s="69"/>
      <c r="J938" s="20"/>
      <c r="L938" s="20"/>
    </row>
    <row r="939" spans="8:12" s="5" customFormat="1" ht="15">
      <c r="H939" s="52"/>
      <c r="I939" s="69"/>
      <c r="J939" s="20"/>
      <c r="L939" s="20"/>
    </row>
    <row r="940" spans="8:12" s="5" customFormat="1" ht="15">
      <c r="H940" s="52"/>
      <c r="I940" s="69"/>
      <c r="J940" s="20"/>
      <c r="L940" s="20"/>
    </row>
    <row r="941" spans="8:12" s="5" customFormat="1" ht="15">
      <c r="H941" s="52"/>
      <c r="I941" s="69"/>
      <c r="J941" s="20"/>
      <c r="L941" s="20"/>
    </row>
    <row r="942" spans="8:12" s="5" customFormat="1" ht="15">
      <c r="H942" s="52"/>
      <c r="I942" s="69"/>
      <c r="J942" s="20"/>
      <c r="L942" s="20"/>
    </row>
    <row r="943" spans="8:12" s="5" customFormat="1" ht="15">
      <c r="H943" s="52"/>
      <c r="I943" s="69"/>
      <c r="J943" s="20"/>
      <c r="L943" s="20"/>
    </row>
    <row r="944" spans="8:12" s="5" customFormat="1" ht="15">
      <c r="H944" s="52"/>
      <c r="I944" s="69"/>
      <c r="J944" s="20"/>
      <c r="L944" s="20"/>
    </row>
    <row r="945" spans="8:12" s="5" customFormat="1" ht="15">
      <c r="H945" s="52"/>
      <c r="I945" s="69"/>
      <c r="J945" s="20"/>
      <c r="L945" s="20"/>
    </row>
    <row r="946" spans="8:12" s="5" customFormat="1" ht="15">
      <c r="H946" s="52"/>
      <c r="I946" s="69"/>
      <c r="J946" s="20"/>
      <c r="L946" s="20"/>
    </row>
    <row r="947" spans="8:12" s="5" customFormat="1" ht="15">
      <c r="H947" s="52"/>
      <c r="I947" s="69"/>
      <c r="J947" s="20"/>
      <c r="L947" s="20"/>
    </row>
    <row r="948" spans="8:12" s="5" customFormat="1" ht="15">
      <c r="H948" s="52"/>
      <c r="I948" s="69"/>
      <c r="J948" s="20"/>
      <c r="L948" s="20"/>
    </row>
    <row r="949" spans="8:12" s="5" customFormat="1" ht="15">
      <c r="H949" s="52"/>
      <c r="I949" s="69"/>
      <c r="J949" s="20"/>
      <c r="L949" s="20"/>
    </row>
    <row r="950" spans="8:12" s="5" customFormat="1" ht="15">
      <c r="H950" s="52"/>
      <c r="I950" s="69"/>
      <c r="J950" s="20"/>
      <c r="L950" s="20"/>
    </row>
    <row r="951" spans="8:12" s="5" customFormat="1" ht="15">
      <c r="H951" s="52"/>
      <c r="I951" s="69"/>
      <c r="J951" s="20"/>
      <c r="L951" s="20"/>
    </row>
    <row r="952" spans="8:12" s="5" customFormat="1" ht="15">
      <c r="H952" s="52"/>
      <c r="I952" s="69"/>
      <c r="J952" s="20"/>
      <c r="L952" s="20"/>
    </row>
    <row r="953" spans="8:12" s="5" customFormat="1" ht="15">
      <c r="H953" s="52"/>
      <c r="I953" s="69"/>
      <c r="J953" s="20"/>
      <c r="L953" s="20"/>
    </row>
    <row r="954" spans="8:12" s="5" customFormat="1" ht="15">
      <c r="H954" s="52"/>
      <c r="I954" s="69"/>
      <c r="J954" s="20"/>
      <c r="L954" s="20"/>
    </row>
    <row r="955" spans="8:12" s="5" customFormat="1" ht="15">
      <c r="H955" s="52"/>
      <c r="I955" s="69"/>
      <c r="J955" s="20"/>
      <c r="L955" s="20"/>
    </row>
    <row r="956" spans="8:12" s="5" customFormat="1" ht="15">
      <c r="H956" s="52"/>
      <c r="I956" s="69"/>
      <c r="J956" s="20"/>
      <c r="L956" s="20"/>
    </row>
    <row r="957" spans="8:12" s="5" customFormat="1" ht="15">
      <c r="H957" s="52"/>
      <c r="I957" s="69"/>
      <c r="J957" s="20"/>
      <c r="L957" s="20"/>
    </row>
    <row r="958" spans="8:12" s="5" customFormat="1" ht="15">
      <c r="H958" s="52"/>
      <c r="I958" s="69"/>
      <c r="J958" s="20"/>
      <c r="L958" s="20"/>
    </row>
    <row r="959" spans="8:12" s="5" customFormat="1" ht="15">
      <c r="H959" s="52"/>
      <c r="I959" s="69"/>
      <c r="J959" s="20"/>
      <c r="L959" s="20"/>
    </row>
    <row r="960" spans="8:12" s="5" customFormat="1" ht="15">
      <c r="H960" s="52"/>
      <c r="I960" s="69"/>
      <c r="J960" s="20"/>
      <c r="L960" s="20"/>
    </row>
    <row r="961" spans="8:12" s="5" customFormat="1" ht="15">
      <c r="H961" s="52"/>
      <c r="I961" s="69"/>
      <c r="J961" s="20"/>
      <c r="L961" s="20"/>
    </row>
    <row r="962" spans="8:12" s="5" customFormat="1" ht="15">
      <c r="H962" s="52"/>
      <c r="I962" s="69"/>
      <c r="J962" s="20"/>
      <c r="L962" s="20"/>
    </row>
    <row r="963" spans="8:12" s="5" customFormat="1" ht="15">
      <c r="H963" s="52"/>
      <c r="I963" s="69"/>
      <c r="J963" s="20"/>
      <c r="L963" s="20"/>
    </row>
    <row r="964" spans="8:12" s="5" customFormat="1" ht="15">
      <c r="H964" s="52"/>
      <c r="I964" s="69"/>
      <c r="J964" s="20"/>
      <c r="L964" s="20"/>
    </row>
    <row r="965" spans="8:12" s="5" customFormat="1" ht="15">
      <c r="H965" s="52"/>
      <c r="I965" s="69"/>
      <c r="J965" s="20"/>
      <c r="L965" s="20"/>
    </row>
    <row r="966" spans="8:12" s="5" customFormat="1" ht="15">
      <c r="H966" s="52"/>
      <c r="I966" s="69"/>
      <c r="J966" s="20"/>
      <c r="L966" s="20"/>
    </row>
    <row r="967" spans="8:12" s="5" customFormat="1" ht="15">
      <c r="H967" s="52"/>
      <c r="I967" s="69"/>
      <c r="J967" s="20"/>
      <c r="L967" s="20"/>
    </row>
    <row r="968" spans="8:12" s="5" customFormat="1" ht="15">
      <c r="H968" s="52"/>
      <c r="I968" s="69"/>
      <c r="J968" s="20"/>
      <c r="L968" s="20"/>
    </row>
    <row r="969" spans="8:12" s="5" customFormat="1" ht="15">
      <c r="H969" s="52"/>
      <c r="I969" s="69"/>
      <c r="J969" s="20"/>
      <c r="L969" s="20"/>
    </row>
    <row r="970" spans="8:12" s="5" customFormat="1" ht="15">
      <c r="H970" s="52"/>
      <c r="I970" s="69"/>
      <c r="J970" s="20"/>
      <c r="L970" s="20"/>
    </row>
    <row r="971" spans="8:12" s="5" customFormat="1" ht="15">
      <c r="H971" s="52"/>
      <c r="I971" s="69"/>
      <c r="J971" s="20"/>
      <c r="L971" s="20"/>
    </row>
    <row r="972" spans="8:12" s="5" customFormat="1" ht="15">
      <c r="H972" s="52"/>
      <c r="I972" s="69"/>
      <c r="J972" s="20"/>
      <c r="L972" s="20"/>
    </row>
    <row r="973" spans="8:12" s="5" customFormat="1" ht="15">
      <c r="H973" s="52"/>
      <c r="I973" s="69"/>
      <c r="J973" s="20"/>
      <c r="L973" s="20"/>
    </row>
    <row r="974" spans="8:12" s="5" customFormat="1" ht="15">
      <c r="H974" s="52"/>
      <c r="I974" s="69"/>
      <c r="J974" s="20"/>
      <c r="L974" s="20"/>
    </row>
    <row r="975" spans="8:12" s="5" customFormat="1" ht="15">
      <c r="H975" s="52"/>
      <c r="I975" s="69"/>
      <c r="J975" s="20"/>
      <c r="L975" s="20"/>
    </row>
    <row r="976" spans="8:12" s="5" customFormat="1" ht="15">
      <c r="H976" s="52"/>
      <c r="I976" s="69"/>
      <c r="J976" s="20"/>
      <c r="L976" s="20"/>
    </row>
    <row r="977" spans="8:12" s="5" customFormat="1" ht="15">
      <c r="H977" s="52"/>
      <c r="I977" s="69"/>
      <c r="J977" s="20"/>
      <c r="L977" s="20"/>
    </row>
    <row r="978" spans="8:12" s="5" customFormat="1" ht="15">
      <c r="H978" s="52"/>
      <c r="I978" s="69"/>
      <c r="J978" s="20"/>
      <c r="L978" s="20"/>
    </row>
    <row r="979" spans="8:12" s="5" customFormat="1" ht="15">
      <c r="H979" s="52"/>
      <c r="I979" s="69"/>
      <c r="J979" s="20"/>
      <c r="L979" s="20"/>
    </row>
    <row r="980" spans="8:12" s="5" customFormat="1" ht="15">
      <c r="H980" s="52"/>
      <c r="I980" s="69"/>
      <c r="J980" s="20"/>
      <c r="L980" s="20"/>
    </row>
    <row r="981" spans="8:12" s="5" customFormat="1" ht="15">
      <c r="H981" s="52"/>
      <c r="I981" s="69"/>
      <c r="J981" s="20"/>
      <c r="L981" s="20"/>
    </row>
    <row r="982" spans="8:12" s="5" customFormat="1" ht="15">
      <c r="H982" s="52"/>
      <c r="I982" s="69"/>
      <c r="J982" s="20"/>
      <c r="L982" s="20"/>
    </row>
    <row r="983" spans="8:12" s="5" customFormat="1" ht="15">
      <c r="H983" s="52"/>
      <c r="I983" s="69"/>
      <c r="J983" s="20"/>
      <c r="L983" s="20"/>
    </row>
    <row r="984" spans="8:12" s="5" customFormat="1" ht="15">
      <c r="H984" s="52"/>
      <c r="I984" s="69"/>
      <c r="J984" s="20"/>
      <c r="L984" s="20"/>
    </row>
    <row r="985" spans="8:12" s="5" customFormat="1" ht="15">
      <c r="H985" s="52"/>
      <c r="I985" s="69"/>
      <c r="J985" s="20"/>
      <c r="L985" s="20"/>
    </row>
    <row r="986" spans="8:12" s="5" customFormat="1" ht="15">
      <c r="H986" s="52"/>
      <c r="I986" s="69"/>
      <c r="J986" s="20"/>
      <c r="L986" s="20"/>
    </row>
    <row r="987" spans="8:12" s="5" customFormat="1" ht="15">
      <c r="H987" s="52"/>
      <c r="I987" s="69"/>
      <c r="J987" s="20"/>
      <c r="L987" s="20"/>
    </row>
    <row r="988" spans="8:12" s="5" customFormat="1" ht="15">
      <c r="H988" s="52"/>
      <c r="I988" s="69"/>
      <c r="J988" s="20"/>
      <c r="L988" s="20"/>
    </row>
    <row r="989" spans="8:12" s="5" customFormat="1" ht="15">
      <c r="H989" s="52"/>
      <c r="I989" s="69"/>
      <c r="J989" s="20"/>
      <c r="L989" s="20"/>
    </row>
    <row r="990" spans="8:12" s="5" customFormat="1" ht="15">
      <c r="H990" s="52"/>
      <c r="I990" s="69"/>
      <c r="J990" s="20"/>
      <c r="L990" s="20"/>
    </row>
    <row r="991" spans="8:12" s="5" customFormat="1" ht="15">
      <c r="H991" s="52"/>
      <c r="I991" s="69"/>
      <c r="J991" s="20"/>
      <c r="L991" s="20"/>
    </row>
    <row r="992" spans="8:12" s="5" customFormat="1" ht="15">
      <c r="H992" s="52"/>
      <c r="I992" s="69"/>
      <c r="J992" s="20"/>
      <c r="L992" s="20"/>
    </row>
    <row r="993" spans="8:12" s="5" customFormat="1" ht="15">
      <c r="H993" s="52"/>
      <c r="I993" s="69"/>
      <c r="J993" s="20"/>
      <c r="L993" s="20"/>
    </row>
    <row r="994" spans="8:12" s="5" customFormat="1" ht="15">
      <c r="H994" s="52"/>
      <c r="I994" s="69"/>
      <c r="J994" s="20"/>
      <c r="L994" s="20"/>
    </row>
    <row r="995" spans="8:12" s="5" customFormat="1" ht="15">
      <c r="H995" s="52"/>
      <c r="I995" s="69"/>
      <c r="J995" s="20"/>
      <c r="L995" s="20"/>
    </row>
    <row r="996" spans="8:12" s="5" customFormat="1" ht="15">
      <c r="H996" s="52"/>
      <c r="I996" s="69"/>
      <c r="J996" s="20"/>
      <c r="L996" s="20"/>
    </row>
    <row r="997" spans="8:12" s="5" customFormat="1" ht="15">
      <c r="H997" s="52"/>
      <c r="I997" s="69"/>
      <c r="J997" s="20"/>
      <c r="L997" s="20"/>
    </row>
    <row r="998" spans="8:12" s="5" customFormat="1" ht="15">
      <c r="H998" s="52"/>
      <c r="I998" s="69"/>
      <c r="J998" s="20"/>
      <c r="L998" s="20"/>
    </row>
    <row r="999" spans="8:12" s="5" customFormat="1" ht="15">
      <c r="H999" s="52"/>
      <c r="I999" s="69"/>
      <c r="J999" s="20"/>
      <c r="L999" s="20"/>
    </row>
    <row r="1000" spans="8:12" s="5" customFormat="1" ht="15">
      <c r="H1000" s="52"/>
      <c r="I1000" s="69"/>
      <c r="J1000" s="20"/>
      <c r="L1000" s="20"/>
    </row>
    <row r="1001" spans="8:12" s="5" customFormat="1" ht="15">
      <c r="H1001" s="52"/>
      <c r="I1001" s="69"/>
      <c r="J1001" s="20"/>
      <c r="L1001" s="20"/>
    </row>
    <row r="1002" spans="8:12" s="5" customFormat="1" ht="15">
      <c r="H1002" s="52"/>
      <c r="I1002" s="69"/>
      <c r="J1002" s="20"/>
      <c r="L1002" s="20"/>
    </row>
    <row r="1003" spans="8:12" s="5" customFormat="1" ht="15">
      <c r="H1003" s="52"/>
      <c r="I1003" s="69"/>
      <c r="J1003" s="20"/>
      <c r="L1003" s="20"/>
    </row>
    <row r="1004" spans="8:12" s="5" customFormat="1" ht="15">
      <c r="H1004" s="52"/>
      <c r="I1004" s="69"/>
      <c r="J1004" s="20"/>
      <c r="L1004" s="20"/>
    </row>
    <row r="1005" spans="8:12" s="5" customFormat="1" ht="15">
      <c r="H1005" s="52"/>
      <c r="I1005" s="69"/>
      <c r="J1005" s="20"/>
      <c r="L1005" s="20"/>
    </row>
    <row r="1006" spans="8:12" s="5" customFormat="1" ht="15">
      <c r="H1006" s="52"/>
      <c r="I1006" s="69"/>
      <c r="J1006" s="20"/>
      <c r="L1006" s="20"/>
    </row>
    <row r="1007" spans="8:12" s="5" customFormat="1" ht="15">
      <c r="H1007" s="52"/>
      <c r="I1007" s="69"/>
      <c r="J1007" s="20"/>
      <c r="L1007" s="20"/>
    </row>
    <row r="1008" spans="8:12" s="5" customFormat="1" ht="15">
      <c r="H1008" s="52"/>
      <c r="I1008" s="69"/>
      <c r="J1008" s="20"/>
      <c r="L1008" s="20"/>
    </row>
    <row r="1009" spans="8:12" s="5" customFormat="1" ht="15">
      <c r="H1009" s="52"/>
      <c r="I1009" s="69"/>
      <c r="J1009" s="20"/>
      <c r="L1009" s="20"/>
    </row>
    <row r="1010" spans="8:12" s="5" customFormat="1" ht="15">
      <c r="H1010" s="52"/>
      <c r="I1010" s="69"/>
      <c r="J1010" s="20"/>
      <c r="L1010" s="20"/>
    </row>
    <row r="1011" spans="8:12" s="5" customFormat="1" ht="15">
      <c r="H1011" s="52"/>
      <c r="I1011" s="69"/>
      <c r="J1011" s="20"/>
      <c r="L1011" s="20"/>
    </row>
    <row r="1012" spans="8:12" s="5" customFormat="1" ht="15">
      <c r="H1012" s="52"/>
      <c r="I1012" s="69"/>
      <c r="J1012" s="20"/>
      <c r="L1012" s="20"/>
    </row>
    <row r="1013" spans="8:12" s="5" customFormat="1" ht="15">
      <c r="H1013" s="52"/>
      <c r="I1013" s="69"/>
      <c r="J1013" s="20"/>
      <c r="L1013" s="20"/>
    </row>
    <row r="1014" spans="8:12" s="5" customFormat="1" ht="15">
      <c r="H1014" s="52"/>
      <c r="I1014" s="69"/>
      <c r="J1014" s="20"/>
      <c r="L1014" s="20"/>
    </row>
    <row r="1015" spans="8:12" s="5" customFormat="1" ht="15">
      <c r="H1015" s="52"/>
      <c r="I1015" s="69"/>
      <c r="J1015" s="20"/>
      <c r="L1015" s="20"/>
    </row>
    <row r="1016" spans="8:12" s="5" customFormat="1" ht="15">
      <c r="H1016" s="52"/>
      <c r="I1016" s="69"/>
      <c r="J1016" s="20"/>
      <c r="L1016" s="20"/>
    </row>
    <row r="1017" spans="8:12" s="5" customFormat="1" ht="15">
      <c r="H1017" s="52"/>
      <c r="I1017" s="69"/>
      <c r="J1017" s="20"/>
      <c r="L1017" s="20"/>
    </row>
    <row r="1018" spans="8:12" s="5" customFormat="1" ht="15">
      <c r="H1018" s="52"/>
      <c r="I1018" s="69"/>
      <c r="J1018" s="20"/>
      <c r="L1018" s="20"/>
    </row>
    <row r="1019" spans="8:12" s="5" customFormat="1" ht="15">
      <c r="H1019" s="52"/>
      <c r="I1019" s="69"/>
      <c r="J1019" s="20"/>
      <c r="L1019" s="20"/>
    </row>
    <row r="1020" spans="8:12" s="5" customFormat="1" ht="15">
      <c r="H1020" s="52"/>
      <c r="I1020" s="69"/>
      <c r="J1020" s="20"/>
      <c r="L1020" s="20"/>
    </row>
    <row r="1021" spans="8:12" s="5" customFormat="1" ht="15">
      <c r="H1021" s="52"/>
      <c r="I1021" s="69"/>
      <c r="J1021" s="20"/>
      <c r="L1021" s="20"/>
    </row>
    <row r="1022" spans="8:12" s="5" customFormat="1" ht="15">
      <c r="H1022" s="52"/>
      <c r="I1022" s="69"/>
      <c r="J1022" s="20"/>
      <c r="L1022" s="20"/>
    </row>
    <row r="1023" spans="8:12" s="5" customFormat="1" ht="15">
      <c r="H1023" s="52"/>
      <c r="I1023" s="69"/>
      <c r="J1023" s="20"/>
      <c r="L1023" s="20"/>
    </row>
    <row r="1024" spans="8:12" s="5" customFormat="1" ht="15">
      <c r="H1024" s="52"/>
      <c r="I1024" s="69"/>
      <c r="J1024" s="20"/>
      <c r="L1024" s="20"/>
    </row>
    <row r="1025" spans="8:12" s="5" customFormat="1" ht="15">
      <c r="H1025" s="52"/>
      <c r="I1025" s="69"/>
      <c r="J1025" s="20"/>
      <c r="L1025" s="20"/>
    </row>
    <row r="1026" spans="8:12" s="5" customFormat="1" ht="15">
      <c r="H1026" s="52"/>
      <c r="I1026" s="69"/>
      <c r="J1026" s="20"/>
      <c r="L1026" s="20"/>
    </row>
    <row r="1027" spans="8:12" s="5" customFormat="1" ht="15">
      <c r="H1027" s="52"/>
      <c r="I1027" s="69"/>
      <c r="J1027" s="20"/>
      <c r="L1027" s="20"/>
    </row>
    <row r="1028" spans="8:12" s="5" customFormat="1" ht="15">
      <c r="H1028" s="52"/>
      <c r="I1028" s="69"/>
      <c r="J1028" s="20"/>
      <c r="L1028" s="20"/>
    </row>
    <row r="1029" spans="8:12" s="5" customFormat="1" ht="15">
      <c r="H1029" s="52"/>
      <c r="I1029" s="69"/>
      <c r="J1029" s="20"/>
      <c r="L1029" s="20"/>
    </row>
    <row r="1030" spans="8:12" s="5" customFormat="1" ht="15">
      <c r="H1030" s="52"/>
      <c r="I1030" s="69"/>
      <c r="J1030" s="20"/>
      <c r="L1030" s="20"/>
    </row>
    <row r="1031" spans="8:12" s="5" customFormat="1" ht="15">
      <c r="H1031" s="52"/>
      <c r="I1031" s="69"/>
      <c r="J1031" s="20"/>
      <c r="L1031" s="20"/>
    </row>
    <row r="1032" spans="8:12" s="5" customFormat="1" ht="15">
      <c r="H1032" s="52"/>
      <c r="I1032" s="69"/>
      <c r="J1032" s="20"/>
      <c r="L1032" s="20"/>
    </row>
    <row r="1033" spans="8:12" s="5" customFormat="1" ht="15">
      <c r="H1033" s="52"/>
      <c r="I1033" s="69"/>
      <c r="J1033" s="20"/>
      <c r="L1033" s="20"/>
    </row>
    <row r="1034" spans="8:12" s="5" customFormat="1" ht="15">
      <c r="H1034" s="52"/>
      <c r="I1034" s="69"/>
      <c r="J1034" s="20"/>
      <c r="L1034" s="20"/>
    </row>
    <row r="1035" spans="8:12" s="5" customFormat="1" ht="15">
      <c r="H1035" s="52"/>
      <c r="I1035" s="69"/>
      <c r="J1035" s="20"/>
      <c r="L1035" s="20"/>
    </row>
    <row r="1036" spans="8:12" s="5" customFormat="1" ht="15">
      <c r="H1036" s="52"/>
      <c r="I1036" s="69"/>
      <c r="J1036" s="20"/>
      <c r="L1036" s="20"/>
    </row>
    <row r="1037" spans="8:12" s="5" customFormat="1" ht="15">
      <c r="H1037" s="52"/>
      <c r="I1037" s="69"/>
      <c r="J1037" s="20"/>
      <c r="L1037" s="20"/>
    </row>
    <row r="1038" spans="8:12" s="5" customFormat="1" ht="15">
      <c r="H1038" s="52"/>
      <c r="I1038" s="69"/>
      <c r="J1038" s="20"/>
      <c r="L1038" s="20"/>
    </row>
    <row r="1039" spans="8:12" s="5" customFormat="1" ht="15">
      <c r="H1039" s="52"/>
      <c r="I1039" s="69"/>
      <c r="J1039" s="20"/>
      <c r="L1039" s="20"/>
    </row>
    <row r="1040" spans="8:12" s="5" customFormat="1" ht="15">
      <c r="H1040" s="52"/>
      <c r="I1040" s="69"/>
      <c r="J1040" s="20"/>
      <c r="L1040" s="20"/>
    </row>
    <row r="1041" spans="8:12" s="5" customFormat="1" ht="15">
      <c r="H1041" s="52"/>
      <c r="I1041" s="69"/>
      <c r="J1041" s="20"/>
      <c r="L1041" s="20"/>
    </row>
    <row r="1042" spans="8:12" s="5" customFormat="1" ht="15">
      <c r="H1042" s="52"/>
      <c r="I1042" s="69"/>
      <c r="J1042" s="20"/>
      <c r="L1042" s="20"/>
    </row>
    <row r="1043" spans="8:12" s="5" customFormat="1" ht="15">
      <c r="H1043" s="52"/>
      <c r="I1043" s="69"/>
      <c r="J1043" s="20"/>
      <c r="L1043" s="20"/>
    </row>
    <row r="1044" spans="8:12" s="5" customFormat="1" ht="15">
      <c r="H1044" s="52"/>
      <c r="I1044" s="69"/>
      <c r="J1044" s="20"/>
      <c r="L1044" s="20"/>
    </row>
    <row r="1045" spans="8:12" s="5" customFormat="1" ht="15">
      <c r="H1045" s="52"/>
      <c r="I1045" s="69"/>
      <c r="J1045" s="20"/>
      <c r="L1045" s="20"/>
    </row>
    <row r="1046" spans="8:12" s="5" customFormat="1" ht="15">
      <c r="H1046" s="52"/>
      <c r="I1046" s="69"/>
      <c r="J1046" s="20"/>
      <c r="L1046" s="20"/>
    </row>
    <row r="1047" spans="8:12" s="5" customFormat="1" ht="15">
      <c r="H1047" s="52"/>
      <c r="I1047" s="69"/>
      <c r="J1047" s="20"/>
      <c r="L1047" s="20"/>
    </row>
    <row r="1048" spans="8:12" s="5" customFormat="1" ht="15">
      <c r="H1048" s="52"/>
      <c r="I1048" s="69"/>
      <c r="J1048" s="20"/>
      <c r="L1048" s="20"/>
    </row>
    <row r="1049" spans="8:12" s="5" customFormat="1" ht="15">
      <c r="H1049" s="52"/>
      <c r="I1049" s="69"/>
      <c r="J1049" s="20"/>
      <c r="L1049" s="20"/>
    </row>
    <row r="1050" spans="8:12" s="5" customFormat="1" ht="15">
      <c r="H1050" s="52"/>
      <c r="I1050" s="69"/>
      <c r="J1050" s="20"/>
      <c r="L1050" s="20"/>
    </row>
    <row r="1051" spans="8:12" s="5" customFormat="1" ht="15">
      <c r="H1051" s="52"/>
      <c r="I1051" s="69"/>
      <c r="J1051" s="20"/>
      <c r="L1051" s="20"/>
    </row>
    <row r="1052" spans="8:12" s="5" customFormat="1" ht="15">
      <c r="H1052" s="52"/>
      <c r="I1052" s="69"/>
      <c r="J1052" s="20"/>
      <c r="L1052" s="20"/>
    </row>
    <row r="1053" spans="8:12" s="5" customFormat="1" ht="15">
      <c r="H1053" s="52"/>
      <c r="I1053" s="69"/>
      <c r="J1053" s="20"/>
      <c r="L1053" s="20"/>
    </row>
    <row r="1054" spans="8:12" s="5" customFormat="1" ht="15">
      <c r="H1054" s="52"/>
      <c r="I1054" s="69"/>
      <c r="J1054" s="20"/>
      <c r="L1054" s="20"/>
    </row>
    <row r="1055" spans="8:12" s="5" customFormat="1" ht="15">
      <c r="H1055" s="52"/>
      <c r="I1055" s="69"/>
      <c r="J1055" s="20"/>
      <c r="L1055" s="20"/>
    </row>
    <row r="1056" spans="8:12" s="5" customFormat="1" ht="15">
      <c r="H1056" s="52"/>
      <c r="I1056" s="69"/>
      <c r="J1056" s="20"/>
      <c r="L1056" s="20"/>
    </row>
    <row r="1057" spans="8:12" s="5" customFormat="1" ht="15">
      <c r="H1057" s="52"/>
      <c r="I1057" s="69"/>
      <c r="J1057" s="20"/>
      <c r="L1057" s="20"/>
    </row>
    <row r="1058" spans="8:12" s="5" customFormat="1" ht="15">
      <c r="H1058" s="52"/>
      <c r="I1058" s="69"/>
      <c r="J1058" s="20"/>
      <c r="L1058" s="20"/>
    </row>
    <row r="1059" spans="8:12" s="5" customFormat="1" ht="15">
      <c r="H1059" s="52"/>
      <c r="I1059" s="69"/>
      <c r="J1059" s="20"/>
      <c r="L1059" s="20"/>
    </row>
    <row r="1060" spans="8:12" s="5" customFormat="1" ht="15">
      <c r="H1060" s="52"/>
      <c r="I1060" s="69"/>
      <c r="J1060" s="20"/>
      <c r="L1060" s="20"/>
    </row>
    <row r="1061" spans="8:12" s="5" customFormat="1" ht="15">
      <c r="H1061" s="52"/>
      <c r="I1061" s="69"/>
      <c r="J1061" s="20"/>
      <c r="L1061" s="20"/>
    </row>
    <row r="1062" spans="8:12" s="5" customFormat="1" ht="15">
      <c r="H1062" s="52"/>
      <c r="I1062" s="69"/>
      <c r="J1062" s="20"/>
      <c r="L1062" s="20"/>
    </row>
    <row r="1063" spans="8:12" s="5" customFormat="1" ht="15">
      <c r="H1063" s="52"/>
      <c r="I1063" s="69"/>
      <c r="J1063" s="20"/>
      <c r="L1063" s="20"/>
    </row>
    <row r="1064" spans="8:12" s="5" customFormat="1" ht="15">
      <c r="H1064" s="52"/>
      <c r="I1064" s="69"/>
      <c r="J1064" s="20"/>
      <c r="L1064" s="20"/>
    </row>
    <row r="1065" spans="8:12" s="5" customFormat="1" ht="15">
      <c r="H1065" s="52"/>
      <c r="I1065" s="69"/>
      <c r="J1065" s="20"/>
      <c r="L1065" s="20"/>
    </row>
    <row r="1066" spans="8:12" s="5" customFormat="1" ht="15">
      <c r="H1066" s="52"/>
      <c r="I1066" s="69"/>
      <c r="J1066" s="20"/>
      <c r="L1066" s="20"/>
    </row>
    <row r="1067" spans="8:12" s="5" customFormat="1" ht="15">
      <c r="H1067" s="52"/>
      <c r="I1067" s="69"/>
      <c r="J1067" s="20"/>
      <c r="L1067" s="20"/>
    </row>
    <row r="1068" spans="8:12" s="5" customFormat="1" ht="15">
      <c r="H1068" s="52"/>
      <c r="I1068" s="69"/>
      <c r="J1068" s="20"/>
      <c r="L1068" s="20"/>
    </row>
    <row r="1069" spans="8:12" s="5" customFormat="1" ht="15">
      <c r="H1069" s="52"/>
      <c r="I1069" s="69"/>
      <c r="J1069" s="20"/>
      <c r="L1069" s="20"/>
    </row>
    <row r="1070" spans="8:12" s="5" customFormat="1" ht="15">
      <c r="H1070" s="52"/>
      <c r="I1070" s="69"/>
      <c r="J1070" s="20"/>
      <c r="L1070" s="20"/>
    </row>
    <row r="1071" spans="8:12" s="5" customFormat="1" ht="15">
      <c r="H1071" s="52"/>
      <c r="I1071" s="69"/>
      <c r="J1071" s="20"/>
      <c r="L1071" s="20"/>
    </row>
    <row r="1072" spans="8:12" s="5" customFormat="1" ht="15">
      <c r="H1072" s="52"/>
      <c r="I1072" s="69"/>
      <c r="J1072" s="20"/>
      <c r="L1072" s="20"/>
    </row>
    <row r="1073" spans="8:12" s="5" customFormat="1" ht="15">
      <c r="H1073" s="52"/>
      <c r="I1073" s="69"/>
      <c r="J1073" s="20"/>
      <c r="L1073" s="20"/>
    </row>
    <row r="1074" spans="8:12" s="5" customFormat="1" ht="15">
      <c r="H1074" s="52"/>
      <c r="I1074" s="69"/>
      <c r="J1074" s="20"/>
      <c r="L1074" s="20"/>
    </row>
    <row r="1075" spans="8:12" s="5" customFormat="1" ht="15">
      <c r="H1075" s="52"/>
      <c r="I1075" s="69"/>
      <c r="J1075" s="20"/>
      <c r="L1075" s="20"/>
    </row>
    <row r="1076" spans="8:12" s="5" customFormat="1" ht="15">
      <c r="H1076" s="52"/>
      <c r="I1076" s="69"/>
      <c r="J1076" s="20"/>
      <c r="L1076" s="20"/>
    </row>
    <row r="1077" spans="8:12" s="5" customFormat="1" ht="15">
      <c r="H1077" s="52"/>
      <c r="I1077" s="69"/>
      <c r="J1077" s="20"/>
      <c r="L1077" s="20"/>
    </row>
    <row r="1078" spans="8:12" s="5" customFormat="1" ht="15">
      <c r="H1078" s="52"/>
      <c r="I1078" s="69"/>
      <c r="J1078" s="20"/>
      <c r="L1078" s="20"/>
    </row>
    <row r="1079" spans="8:12" s="5" customFormat="1" ht="15">
      <c r="H1079" s="52"/>
      <c r="I1079" s="69"/>
      <c r="J1079" s="20"/>
      <c r="L1079" s="20"/>
    </row>
    <row r="1080" spans="8:12" s="5" customFormat="1" ht="15">
      <c r="H1080" s="52"/>
      <c r="I1080" s="69"/>
      <c r="J1080" s="20"/>
      <c r="L1080" s="20"/>
    </row>
    <row r="1081" spans="8:12" s="5" customFormat="1" ht="15">
      <c r="H1081" s="52"/>
      <c r="I1081" s="69"/>
      <c r="J1081" s="20"/>
      <c r="L1081" s="20"/>
    </row>
    <row r="1082" spans="8:12" s="5" customFormat="1" ht="15">
      <c r="H1082" s="52"/>
      <c r="I1082" s="69"/>
      <c r="J1082" s="20"/>
      <c r="L1082" s="20"/>
    </row>
    <row r="1083" spans="8:12" s="5" customFormat="1" ht="15">
      <c r="H1083" s="52"/>
      <c r="I1083" s="69"/>
      <c r="J1083" s="20"/>
      <c r="L1083" s="20"/>
    </row>
    <row r="1084" spans="8:12" s="5" customFormat="1" ht="15">
      <c r="H1084" s="52"/>
      <c r="I1084" s="69"/>
      <c r="J1084" s="20"/>
      <c r="L1084" s="20"/>
    </row>
    <row r="1085" spans="8:12" s="5" customFormat="1" ht="15">
      <c r="H1085" s="52"/>
      <c r="I1085" s="69"/>
      <c r="J1085" s="20"/>
      <c r="L1085" s="20"/>
    </row>
    <row r="1086" spans="8:12" s="5" customFormat="1" ht="15">
      <c r="H1086" s="52"/>
      <c r="I1086" s="69"/>
      <c r="J1086" s="20"/>
      <c r="L1086" s="20"/>
    </row>
    <row r="1087" spans="8:12" s="5" customFormat="1" ht="15">
      <c r="H1087" s="52"/>
      <c r="I1087" s="69"/>
      <c r="J1087" s="20"/>
      <c r="L1087" s="20"/>
    </row>
    <row r="1088" spans="8:12" s="5" customFormat="1" ht="15">
      <c r="H1088" s="52"/>
      <c r="I1088" s="69"/>
      <c r="J1088" s="20"/>
      <c r="L1088" s="20"/>
    </row>
    <row r="1089" spans="8:12" s="5" customFormat="1" ht="15">
      <c r="H1089" s="52"/>
      <c r="I1089" s="69"/>
      <c r="J1089" s="20"/>
      <c r="L1089" s="20"/>
    </row>
    <row r="1090" spans="8:12" s="5" customFormat="1" ht="15">
      <c r="H1090" s="52"/>
      <c r="I1090" s="69"/>
      <c r="J1090" s="20"/>
      <c r="L1090" s="20"/>
    </row>
    <row r="1091" spans="8:12" s="5" customFormat="1" ht="15">
      <c r="H1091" s="52"/>
      <c r="I1091" s="69"/>
      <c r="J1091" s="20"/>
      <c r="L1091" s="20"/>
    </row>
    <row r="1092" spans="8:12" s="5" customFormat="1" ht="15">
      <c r="H1092" s="52"/>
      <c r="I1092" s="69"/>
      <c r="J1092" s="20"/>
      <c r="L1092" s="20"/>
    </row>
    <row r="1093" spans="8:12" s="5" customFormat="1" ht="15">
      <c r="H1093" s="52"/>
      <c r="I1093" s="69"/>
      <c r="J1093" s="20"/>
      <c r="L1093" s="20"/>
    </row>
    <row r="1094" spans="8:12" s="5" customFormat="1" ht="15">
      <c r="H1094" s="52"/>
      <c r="I1094" s="69"/>
      <c r="J1094" s="20"/>
      <c r="L1094" s="20"/>
    </row>
    <row r="1095" spans="8:12" s="5" customFormat="1" ht="15">
      <c r="H1095" s="52"/>
      <c r="I1095" s="69"/>
      <c r="J1095" s="20"/>
      <c r="L1095" s="20"/>
    </row>
    <row r="1096" spans="8:12" s="5" customFormat="1" ht="15">
      <c r="H1096" s="52"/>
      <c r="I1096" s="69"/>
      <c r="J1096" s="20"/>
      <c r="L1096" s="20"/>
    </row>
    <row r="1097" spans="8:12" s="5" customFormat="1" ht="15">
      <c r="H1097" s="52"/>
      <c r="I1097" s="69"/>
      <c r="J1097" s="20"/>
      <c r="L1097" s="20"/>
    </row>
    <row r="1098" spans="8:12" s="5" customFormat="1" ht="15">
      <c r="H1098" s="52"/>
      <c r="I1098" s="69"/>
      <c r="J1098" s="20"/>
      <c r="L1098" s="20"/>
    </row>
    <row r="1099" spans="8:12" s="5" customFormat="1" ht="15">
      <c r="H1099" s="52"/>
      <c r="I1099" s="69"/>
      <c r="J1099" s="20"/>
      <c r="L1099" s="20"/>
    </row>
    <row r="1100" spans="8:12" s="5" customFormat="1" ht="15">
      <c r="H1100" s="52"/>
      <c r="I1100" s="69"/>
      <c r="J1100" s="20"/>
      <c r="L1100" s="20"/>
    </row>
    <row r="1101" spans="8:12" s="5" customFormat="1" ht="15">
      <c r="H1101" s="52"/>
      <c r="I1101" s="69"/>
      <c r="J1101" s="20"/>
      <c r="L1101" s="20"/>
    </row>
    <row r="1102" spans="8:12" s="5" customFormat="1" ht="15">
      <c r="H1102" s="52"/>
      <c r="I1102" s="69"/>
      <c r="J1102" s="20"/>
      <c r="L1102" s="20"/>
    </row>
    <row r="1103" spans="8:12" s="5" customFormat="1" ht="15">
      <c r="H1103" s="52"/>
      <c r="I1103" s="69"/>
      <c r="J1103" s="20"/>
      <c r="L1103" s="20"/>
    </row>
    <row r="1104" spans="8:12" s="5" customFormat="1" ht="15">
      <c r="H1104" s="52"/>
      <c r="I1104" s="69"/>
      <c r="J1104" s="20"/>
      <c r="L1104" s="20"/>
    </row>
    <row r="1105" spans="8:12" s="5" customFormat="1" ht="15">
      <c r="H1105" s="52"/>
      <c r="I1105" s="69"/>
      <c r="J1105" s="20"/>
      <c r="L1105" s="20"/>
    </row>
    <row r="1106" spans="8:12" s="5" customFormat="1" ht="15">
      <c r="H1106" s="52"/>
      <c r="I1106" s="69"/>
      <c r="J1106" s="20"/>
      <c r="L1106" s="20"/>
    </row>
    <row r="1107" spans="8:12" s="5" customFormat="1" ht="15">
      <c r="H1107" s="52"/>
      <c r="I1107" s="69"/>
      <c r="J1107" s="20"/>
      <c r="L1107" s="20"/>
    </row>
    <row r="1108" spans="8:12" s="5" customFormat="1" ht="15">
      <c r="H1108" s="52"/>
      <c r="I1108" s="69"/>
      <c r="J1108" s="20"/>
      <c r="L1108" s="20"/>
    </row>
    <row r="1109" spans="8:12" s="5" customFormat="1" ht="15">
      <c r="H1109" s="52"/>
      <c r="I1109" s="69"/>
      <c r="J1109" s="20"/>
      <c r="L1109" s="20"/>
    </row>
    <row r="1110" spans="8:12" s="5" customFormat="1" ht="15">
      <c r="H1110" s="52"/>
      <c r="I1110" s="69"/>
      <c r="J1110" s="20"/>
      <c r="L1110" s="20"/>
    </row>
    <row r="1111" spans="8:12" s="5" customFormat="1" ht="15">
      <c r="H1111" s="52"/>
      <c r="I1111" s="69"/>
      <c r="J1111" s="20"/>
      <c r="L1111" s="20"/>
    </row>
    <row r="1112" spans="8:12" s="5" customFormat="1" ht="15">
      <c r="H1112" s="52"/>
      <c r="I1112" s="69"/>
      <c r="J1112" s="20"/>
      <c r="L1112" s="20"/>
    </row>
    <row r="1113" spans="8:12" s="5" customFormat="1" ht="15">
      <c r="H1113" s="52"/>
      <c r="I1113" s="69"/>
      <c r="J1113" s="20"/>
      <c r="L1113" s="20"/>
    </row>
    <row r="1114" spans="8:12" s="5" customFormat="1" ht="15">
      <c r="H1114" s="52"/>
      <c r="I1114" s="69"/>
      <c r="J1114" s="20"/>
      <c r="L1114" s="20"/>
    </row>
    <row r="1115" spans="8:12" s="5" customFormat="1" ht="15">
      <c r="H1115" s="52"/>
      <c r="I1115" s="69"/>
      <c r="J1115" s="20"/>
      <c r="L1115" s="20"/>
    </row>
    <row r="1116" spans="8:12" s="5" customFormat="1" ht="15">
      <c r="H1116" s="52"/>
      <c r="I1116" s="69"/>
      <c r="J1116" s="20"/>
      <c r="L1116" s="20"/>
    </row>
    <row r="1117" spans="8:12" s="5" customFormat="1" ht="15">
      <c r="H1117" s="52"/>
      <c r="I1117" s="69"/>
      <c r="J1117" s="20"/>
      <c r="L1117" s="20"/>
    </row>
    <row r="1118" spans="8:12" s="5" customFormat="1" ht="15">
      <c r="H1118" s="52"/>
      <c r="I1118" s="69"/>
      <c r="J1118" s="20"/>
      <c r="L1118" s="20"/>
    </row>
    <row r="1119" spans="8:12" s="5" customFormat="1" ht="15">
      <c r="H1119" s="52"/>
      <c r="I1119" s="69"/>
      <c r="J1119" s="20"/>
      <c r="L1119" s="20"/>
    </row>
    <row r="1120" spans="8:12" s="5" customFormat="1" ht="15">
      <c r="H1120" s="52"/>
      <c r="I1120" s="69"/>
      <c r="J1120" s="20"/>
      <c r="L1120" s="20"/>
    </row>
    <row r="1121" spans="8:12" s="5" customFormat="1" ht="15">
      <c r="H1121" s="52"/>
      <c r="I1121" s="69"/>
      <c r="J1121" s="20"/>
      <c r="L1121" s="20"/>
    </row>
    <row r="1122" spans="8:12" s="5" customFormat="1" ht="15">
      <c r="H1122" s="52"/>
      <c r="I1122" s="69"/>
      <c r="J1122" s="20"/>
      <c r="L1122" s="20"/>
    </row>
    <row r="1123" spans="8:12" s="5" customFormat="1" ht="15">
      <c r="H1123" s="52"/>
      <c r="I1123" s="69"/>
      <c r="J1123" s="20"/>
      <c r="L1123" s="20"/>
    </row>
    <row r="1124" spans="8:12" s="5" customFormat="1" ht="15">
      <c r="H1124" s="52"/>
      <c r="I1124" s="69"/>
      <c r="J1124" s="20"/>
      <c r="L1124" s="20"/>
    </row>
    <row r="1125" spans="8:12" s="5" customFormat="1" ht="15">
      <c r="H1125" s="52"/>
      <c r="I1125" s="69"/>
      <c r="J1125" s="20"/>
      <c r="L1125" s="20"/>
    </row>
    <row r="1126" spans="8:12" s="5" customFormat="1" ht="15">
      <c r="H1126" s="52"/>
      <c r="I1126" s="69"/>
      <c r="J1126" s="20"/>
      <c r="L1126" s="20"/>
    </row>
    <row r="1127" spans="8:12" s="5" customFormat="1" ht="15">
      <c r="H1127" s="52"/>
      <c r="I1127" s="69"/>
      <c r="J1127" s="20"/>
      <c r="L1127" s="20"/>
    </row>
    <row r="1128" spans="8:12" s="5" customFormat="1" ht="15">
      <c r="H1128" s="52"/>
      <c r="I1128" s="69"/>
      <c r="J1128" s="20"/>
      <c r="L1128" s="20"/>
    </row>
    <row r="1129" spans="8:12" s="5" customFormat="1" ht="15">
      <c r="H1129" s="52"/>
      <c r="I1129" s="69"/>
      <c r="J1129" s="20"/>
      <c r="L1129" s="20"/>
    </row>
    <row r="1130" spans="8:12" s="5" customFormat="1" ht="15">
      <c r="H1130" s="52"/>
      <c r="I1130" s="69"/>
      <c r="J1130" s="20"/>
      <c r="L1130" s="20"/>
    </row>
    <row r="1131" spans="8:12" s="5" customFormat="1" ht="15">
      <c r="H1131" s="52"/>
      <c r="I1131" s="69"/>
      <c r="J1131" s="20"/>
      <c r="L1131" s="20"/>
    </row>
    <row r="1132" spans="8:12" s="5" customFormat="1" ht="15">
      <c r="H1132" s="52"/>
      <c r="I1132" s="69"/>
      <c r="J1132" s="20"/>
      <c r="L1132" s="20"/>
    </row>
    <row r="1133" spans="8:12" s="5" customFormat="1" ht="15">
      <c r="H1133" s="52"/>
      <c r="I1133" s="69"/>
      <c r="J1133" s="20"/>
      <c r="L1133" s="20"/>
    </row>
    <row r="1134" spans="8:12" s="5" customFormat="1" ht="15">
      <c r="H1134" s="52"/>
      <c r="I1134" s="69"/>
      <c r="J1134" s="20"/>
      <c r="L1134" s="20"/>
    </row>
    <row r="1135" spans="8:12" s="5" customFormat="1" ht="15">
      <c r="H1135" s="52"/>
      <c r="I1135" s="69"/>
      <c r="J1135" s="20"/>
      <c r="L1135" s="20"/>
    </row>
    <row r="1136" spans="8:12" s="5" customFormat="1" ht="15">
      <c r="H1136" s="52"/>
      <c r="I1136" s="69"/>
      <c r="J1136" s="20"/>
      <c r="L1136" s="20"/>
    </row>
    <row r="1137" spans="8:12" s="5" customFormat="1" ht="15">
      <c r="H1137" s="52"/>
      <c r="I1137" s="69"/>
      <c r="J1137" s="20"/>
      <c r="L1137" s="20"/>
    </row>
    <row r="1138" spans="8:12" s="5" customFormat="1" ht="15">
      <c r="H1138" s="52"/>
      <c r="I1138" s="69"/>
      <c r="J1138" s="20"/>
      <c r="L1138" s="20"/>
    </row>
    <row r="1139" spans="8:12" s="5" customFormat="1" ht="15">
      <c r="H1139" s="52"/>
      <c r="I1139" s="69"/>
      <c r="J1139" s="20"/>
      <c r="L1139" s="20"/>
    </row>
    <row r="1140" spans="8:12" s="5" customFormat="1" ht="15">
      <c r="H1140" s="52"/>
      <c r="I1140" s="69"/>
      <c r="J1140" s="20"/>
      <c r="L1140" s="20"/>
    </row>
    <row r="1141" spans="8:12" s="5" customFormat="1" ht="15">
      <c r="H1141" s="52"/>
      <c r="I1141" s="69"/>
      <c r="J1141" s="20"/>
      <c r="L1141" s="20"/>
    </row>
    <row r="1142" spans="8:12" s="5" customFormat="1" ht="15">
      <c r="H1142" s="52"/>
      <c r="I1142" s="69"/>
      <c r="J1142" s="20"/>
      <c r="L1142" s="20"/>
    </row>
    <row r="1143" spans="8:12" s="5" customFormat="1" ht="15">
      <c r="H1143" s="52"/>
      <c r="I1143" s="69"/>
      <c r="J1143" s="20"/>
      <c r="L1143" s="20"/>
    </row>
    <row r="1144" spans="8:12" s="5" customFormat="1" ht="15">
      <c r="H1144" s="52"/>
      <c r="I1144" s="69"/>
      <c r="J1144" s="20"/>
      <c r="L1144" s="20"/>
    </row>
    <row r="1145" spans="8:12" s="5" customFormat="1" ht="15">
      <c r="H1145" s="52"/>
      <c r="I1145" s="69"/>
      <c r="J1145" s="20"/>
      <c r="L1145" s="20"/>
    </row>
    <row r="1146" spans="8:12" s="5" customFormat="1" ht="15">
      <c r="H1146" s="52"/>
      <c r="I1146" s="69"/>
      <c r="J1146" s="20"/>
      <c r="L1146" s="20"/>
    </row>
    <row r="1147" spans="8:12" s="5" customFormat="1" ht="15">
      <c r="H1147" s="52"/>
      <c r="I1147" s="69"/>
      <c r="J1147" s="20"/>
      <c r="L1147" s="20"/>
    </row>
    <row r="1148" spans="8:12" s="5" customFormat="1" ht="15">
      <c r="H1148" s="52"/>
      <c r="I1148" s="69"/>
      <c r="J1148" s="20"/>
      <c r="L1148" s="20"/>
    </row>
    <row r="1149" spans="8:12" s="5" customFormat="1" ht="15">
      <c r="H1149" s="52"/>
      <c r="I1149" s="69"/>
      <c r="J1149" s="20"/>
      <c r="L1149" s="20"/>
    </row>
    <row r="1150" spans="8:12" s="5" customFormat="1" ht="15">
      <c r="H1150" s="52"/>
      <c r="I1150" s="69"/>
      <c r="J1150" s="20"/>
      <c r="L1150" s="20"/>
    </row>
    <row r="1151" spans="8:12" s="5" customFormat="1" ht="15">
      <c r="H1151" s="52"/>
      <c r="I1151" s="69"/>
      <c r="J1151" s="20"/>
      <c r="L1151" s="20"/>
    </row>
    <row r="1152" spans="8:12" s="5" customFormat="1" ht="15">
      <c r="H1152" s="52"/>
      <c r="I1152" s="69"/>
      <c r="J1152" s="20"/>
      <c r="L1152" s="20"/>
    </row>
    <row r="1153" spans="8:12" s="5" customFormat="1" ht="15">
      <c r="H1153" s="52"/>
      <c r="I1153" s="69"/>
      <c r="J1153" s="20"/>
      <c r="L1153" s="20"/>
    </row>
    <row r="1154" spans="8:12" s="5" customFormat="1" ht="15">
      <c r="H1154" s="52"/>
      <c r="I1154" s="69"/>
      <c r="J1154" s="20"/>
      <c r="L1154" s="20"/>
    </row>
    <row r="1155" spans="1:10" ht="15">
      <c r="A1155" s="5"/>
      <c r="B1155" s="5"/>
      <c r="C1155" s="5"/>
      <c r="D1155" s="5"/>
      <c r="E1155" s="5"/>
      <c r="F1155" s="5"/>
      <c r="G1155" s="5"/>
      <c r="H1155" s="52"/>
      <c r="I1155" s="69"/>
      <c r="J1155" s="20"/>
    </row>
  </sheetData>
  <sheetProtection/>
  <mergeCells count="923">
    <mergeCell ref="A442:J442"/>
    <mergeCell ref="J434:J435"/>
    <mergeCell ref="A337:I337"/>
    <mergeCell ref="H148:I148"/>
    <mergeCell ref="A287:I287"/>
    <mergeCell ref="A288:J288"/>
    <mergeCell ref="A406:J406"/>
    <mergeCell ref="A439:J439"/>
    <mergeCell ref="A391:J391"/>
    <mergeCell ref="A423:A424"/>
    <mergeCell ref="A421:J421"/>
    <mergeCell ref="B434:B435"/>
    <mergeCell ref="A60:A76"/>
    <mergeCell ref="A241:H241"/>
    <mergeCell ref="A259:G259"/>
    <mergeCell ref="H434:H435"/>
    <mergeCell ref="H411:H412"/>
    <mergeCell ref="E434:E435"/>
    <mergeCell ref="A431:J431"/>
    <mergeCell ref="A430:J430"/>
    <mergeCell ref="A919:C919"/>
    <mergeCell ref="A921:C921"/>
    <mergeCell ref="A923:J923"/>
    <mergeCell ref="A911:B911"/>
    <mergeCell ref="C911:J911"/>
    <mergeCell ref="C912:J912"/>
    <mergeCell ref="C913:J913"/>
    <mergeCell ref="C914:J914"/>
    <mergeCell ref="C915:J915"/>
    <mergeCell ref="A917:J917"/>
    <mergeCell ref="A909:B909"/>
    <mergeCell ref="C909:J909"/>
    <mergeCell ref="G454:G455"/>
    <mergeCell ref="A861:I861"/>
    <mergeCell ref="A862:I862"/>
    <mergeCell ref="A810:I810"/>
    <mergeCell ref="B454:B455"/>
    <mergeCell ref="E454:E455"/>
    <mergeCell ref="B806:B807"/>
    <mergeCell ref="F806:F807"/>
    <mergeCell ref="A904:J904"/>
    <mergeCell ref="A149:I149"/>
    <mergeCell ref="A150:I150"/>
    <mergeCell ref="A151:J151"/>
    <mergeCell ref="A254:J254"/>
    <mergeCell ref="B645:I645"/>
    <mergeCell ref="C434:D434"/>
    <mergeCell ref="B339:B340"/>
    <mergeCell ref="E423:E424"/>
    <mergeCell ref="H454:H455"/>
    <mergeCell ref="J806:J807"/>
    <mergeCell ref="A806:A807"/>
    <mergeCell ref="A437:I437"/>
    <mergeCell ref="A440:J440"/>
    <mergeCell ref="C445:J445"/>
    <mergeCell ref="C446:I446"/>
    <mergeCell ref="A444:J444"/>
    <mergeCell ref="A443:J443"/>
    <mergeCell ref="H524:H525"/>
    <mergeCell ref="J524:J525"/>
    <mergeCell ref="F434:F435"/>
    <mergeCell ref="G434:G435"/>
    <mergeCell ref="A432:J432"/>
    <mergeCell ref="A434:A435"/>
    <mergeCell ref="A429:J429"/>
    <mergeCell ref="J368:J369"/>
    <mergeCell ref="B380:B381"/>
    <mergeCell ref="A377:J377"/>
    <mergeCell ref="A382:A384"/>
    <mergeCell ref="E368:E369"/>
    <mergeCell ref="C368:D368"/>
    <mergeCell ref="B368:B369"/>
    <mergeCell ref="I368:I369"/>
    <mergeCell ref="B423:B424"/>
    <mergeCell ref="J423:J424"/>
    <mergeCell ref="A428:J428"/>
    <mergeCell ref="A416:J416"/>
    <mergeCell ref="H423:H424"/>
    <mergeCell ref="G423:G424"/>
    <mergeCell ref="C423:D423"/>
    <mergeCell ref="A418:J418"/>
    <mergeCell ref="A419:J419"/>
    <mergeCell ref="A426:I426"/>
    <mergeCell ref="A420:J420"/>
    <mergeCell ref="A396:J396"/>
    <mergeCell ref="A365:G365"/>
    <mergeCell ref="A393:J393"/>
    <mergeCell ref="E380:E381"/>
    <mergeCell ref="A394:J394"/>
    <mergeCell ref="A386:I386"/>
    <mergeCell ref="A366:G366"/>
    <mergeCell ref="A378:J378"/>
    <mergeCell ref="E339:E340"/>
    <mergeCell ref="B296:B297"/>
    <mergeCell ref="C314:D314"/>
    <mergeCell ref="A357:I357"/>
    <mergeCell ref="F314:F315"/>
    <mergeCell ref="H353:H354"/>
    <mergeCell ref="A316:I316"/>
    <mergeCell ref="A327:J327"/>
    <mergeCell ref="E411:E412"/>
    <mergeCell ref="H368:H369"/>
    <mergeCell ref="F368:F369"/>
    <mergeCell ref="A398:A399"/>
    <mergeCell ref="G398:G399"/>
    <mergeCell ref="B411:B412"/>
    <mergeCell ref="G411:G412"/>
    <mergeCell ref="F411:F412"/>
    <mergeCell ref="F398:F399"/>
    <mergeCell ref="A407:J407"/>
    <mergeCell ref="A408:J408"/>
    <mergeCell ref="A375:J375"/>
    <mergeCell ref="A387:I387"/>
    <mergeCell ref="A388:I388"/>
    <mergeCell ref="J398:J399"/>
    <mergeCell ref="J339:J340"/>
    <mergeCell ref="E353:E354"/>
    <mergeCell ref="G353:G354"/>
    <mergeCell ref="A347:J347"/>
    <mergeCell ref="B353:B354"/>
    <mergeCell ref="C411:D411"/>
    <mergeCell ref="A411:A412"/>
    <mergeCell ref="A403:J403"/>
    <mergeCell ref="J411:J412"/>
    <mergeCell ref="G368:G369"/>
    <mergeCell ref="E296:E297"/>
    <mergeCell ref="J296:J297"/>
    <mergeCell ref="A311:J311"/>
    <mergeCell ref="J314:J315"/>
    <mergeCell ref="C296:D296"/>
    <mergeCell ref="A353:A354"/>
    <mergeCell ref="A342:I342"/>
    <mergeCell ref="C339:D339"/>
    <mergeCell ref="A349:J349"/>
    <mergeCell ref="H339:H340"/>
    <mergeCell ref="I262:I263"/>
    <mergeCell ref="E262:E263"/>
    <mergeCell ref="H262:H263"/>
    <mergeCell ref="A348:J348"/>
    <mergeCell ref="A343:I343"/>
    <mergeCell ref="A344:J344"/>
    <mergeCell ref="A290:J290"/>
    <mergeCell ref="A277:A278"/>
    <mergeCell ref="G314:G315"/>
    <mergeCell ref="E314:E315"/>
    <mergeCell ref="A245:A246"/>
    <mergeCell ref="A270:J270"/>
    <mergeCell ref="H277:H278"/>
    <mergeCell ref="J277:J278"/>
    <mergeCell ref="A257:J257"/>
    <mergeCell ref="A261:E261"/>
    <mergeCell ref="A271:J271"/>
    <mergeCell ref="B277:B278"/>
    <mergeCell ref="C277:D277"/>
    <mergeCell ref="G277:G278"/>
    <mergeCell ref="C210:D210"/>
    <mergeCell ref="H224:H225"/>
    <mergeCell ref="C245:D245"/>
    <mergeCell ref="A243:J243"/>
    <mergeCell ref="A238:J238"/>
    <mergeCell ref="B224:B225"/>
    <mergeCell ref="G224:G225"/>
    <mergeCell ref="F224:F225"/>
    <mergeCell ref="C224:D224"/>
    <mergeCell ref="H245:H246"/>
    <mergeCell ref="B36:F36"/>
    <mergeCell ref="A44:J44"/>
    <mergeCell ref="J210:J211"/>
    <mergeCell ref="A218:J218"/>
    <mergeCell ref="A216:I216"/>
    <mergeCell ref="B37:H37"/>
    <mergeCell ref="B39:G39"/>
    <mergeCell ref="E210:E211"/>
    <mergeCell ref="F210:F211"/>
    <mergeCell ref="B31:F31"/>
    <mergeCell ref="B32:F32"/>
    <mergeCell ref="H86:H87"/>
    <mergeCell ref="C53:D53"/>
    <mergeCell ref="A80:J80"/>
    <mergeCell ref="G53:G54"/>
    <mergeCell ref="B28:F28"/>
    <mergeCell ref="B34:F34"/>
    <mergeCell ref="B18:F18"/>
    <mergeCell ref="B16:F16"/>
    <mergeCell ref="B27:F27"/>
    <mergeCell ref="B19:F19"/>
    <mergeCell ref="B26:H26"/>
    <mergeCell ref="B24:F24"/>
    <mergeCell ref="B29:F29"/>
    <mergeCell ref="B23:F23"/>
    <mergeCell ref="B22:F22"/>
    <mergeCell ref="B14:F14"/>
    <mergeCell ref="B15:F15"/>
    <mergeCell ref="B17:H17"/>
    <mergeCell ref="B25:F25"/>
    <mergeCell ref="A1:J1"/>
    <mergeCell ref="A8:J8"/>
    <mergeCell ref="A10:J10"/>
    <mergeCell ref="A12:J12"/>
    <mergeCell ref="B13:H13"/>
    <mergeCell ref="B21:F21"/>
    <mergeCell ref="B30:H30"/>
    <mergeCell ref="A77:G77"/>
    <mergeCell ref="A86:A87"/>
    <mergeCell ref="E53:E54"/>
    <mergeCell ref="A42:J42"/>
    <mergeCell ref="B33:F33"/>
    <mergeCell ref="B35:F35"/>
    <mergeCell ref="A43:J43"/>
    <mergeCell ref="A55:A59"/>
    <mergeCell ref="A451:J451"/>
    <mergeCell ref="A452:J452"/>
    <mergeCell ref="B88:B89"/>
    <mergeCell ref="E86:E87"/>
    <mergeCell ref="A90:A93"/>
    <mergeCell ref="B103:B104"/>
    <mergeCell ref="E103:E104"/>
    <mergeCell ref="E224:E225"/>
    <mergeCell ref="A210:A211"/>
    <mergeCell ref="A96:J96"/>
    <mergeCell ref="A350:J350"/>
    <mergeCell ref="A281:I281"/>
    <mergeCell ref="A324:I324"/>
    <mergeCell ref="A321:I321"/>
    <mergeCell ref="A351:J351"/>
    <mergeCell ref="A453:J453"/>
    <mergeCell ref="A390:IV390"/>
    <mergeCell ref="A409:J409"/>
    <mergeCell ref="E398:E399"/>
    <mergeCell ref="A395:J395"/>
    <mergeCell ref="J454:J455"/>
    <mergeCell ref="A454:A455"/>
    <mergeCell ref="F454:F455"/>
    <mergeCell ref="C454:D454"/>
    <mergeCell ref="A480:J480"/>
    <mergeCell ref="A472:J472"/>
    <mergeCell ref="F467:F468"/>
    <mergeCell ref="A473:J473"/>
    <mergeCell ref="A462:J462"/>
    <mergeCell ref="G467:G468"/>
    <mergeCell ref="A467:A468"/>
    <mergeCell ref="B467:B468"/>
    <mergeCell ref="A470:I470"/>
    <mergeCell ref="A464:J464"/>
    <mergeCell ref="A465:J465"/>
    <mergeCell ref="E467:E468"/>
    <mergeCell ref="B497:B498"/>
    <mergeCell ref="A457:I457"/>
    <mergeCell ref="A463:J463"/>
    <mergeCell ref="A458:J458"/>
    <mergeCell ref="A459:J459"/>
    <mergeCell ref="A461:J461"/>
    <mergeCell ref="H467:H468"/>
    <mergeCell ref="C467:D467"/>
    <mergeCell ref="A476:J476"/>
    <mergeCell ref="A474:J474"/>
    <mergeCell ref="F497:F498"/>
    <mergeCell ref="H497:H498"/>
    <mergeCell ref="A494:J494"/>
    <mergeCell ref="A482:A483"/>
    <mergeCell ref="C497:D497"/>
    <mergeCell ref="A490:J490"/>
    <mergeCell ref="A486:I486"/>
    <mergeCell ref="A488:J488"/>
    <mergeCell ref="A489:J489"/>
    <mergeCell ref="J497:J498"/>
    <mergeCell ref="B513:B514"/>
    <mergeCell ref="A505:J505"/>
    <mergeCell ref="C482:D482"/>
    <mergeCell ref="E482:E483"/>
    <mergeCell ref="J482:J483"/>
    <mergeCell ref="A497:A498"/>
    <mergeCell ref="A495:J495"/>
    <mergeCell ref="A493:J493"/>
    <mergeCell ref="G497:G498"/>
    <mergeCell ref="E497:E498"/>
    <mergeCell ref="B524:B525"/>
    <mergeCell ref="A529:J529"/>
    <mergeCell ref="G524:G525"/>
    <mergeCell ref="A521:J521"/>
    <mergeCell ref="A524:A525"/>
    <mergeCell ref="A522:J522"/>
    <mergeCell ref="J513:J514"/>
    <mergeCell ref="A500:I500"/>
    <mergeCell ref="A533:J533"/>
    <mergeCell ref="A532:J532"/>
    <mergeCell ref="A506:J506"/>
    <mergeCell ref="C513:D513"/>
    <mergeCell ref="A527:I527"/>
    <mergeCell ref="H513:H514"/>
    <mergeCell ref="F513:F514"/>
    <mergeCell ref="F524:F525"/>
    <mergeCell ref="G513:G514"/>
    <mergeCell ref="A502:I502"/>
    <mergeCell ref="A519:J519"/>
    <mergeCell ref="A520:J520"/>
    <mergeCell ref="J537:J538"/>
    <mergeCell ref="F537:F538"/>
    <mergeCell ref="A537:A538"/>
    <mergeCell ref="H537:H538"/>
    <mergeCell ref="C524:D524"/>
    <mergeCell ref="E513:E514"/>
    <mergeCell ref="I564:I565"/>
    <mergeCell ref="A507:J507"/>
    <mergeCell ref="C537:D537"/>
    <mergeCell ref="A530:J530"/>
    <mergeCell ref="A531:J531"/>
    <mergeCell ref="A534:J534"/>
    <mergeCell ref="I513:I514"/>
    <mergeCell ref="E537:E538"/>
    <mergeCell ref="G537:G538"/>
    <mergeCell ref="E524:E525"/>
    <mergeCell ref="H582:H583"/>
    <mergeCell ref="E564:E565"/>
    <mergeCell ref="A547:J547"/>
    <mergeCell ref="A548:J548"/>
    <mergeCell ref="A561:J561"/>
    <mergeCell ref="A562:J562"/>
    <mergeCell ref="B564:B565"/>
    <mergeCell ref="J564:J565"/>
    <mergeCell ref="C564:D564"/>
    <mergeCell ref="F564:F565"/>
    <mergeCell ref="A591:J591"/>
    <mergeCell ref="F582:F583"/>
    <mergeCell ref="A577:J577"/>
    <mergeCell ref="A580:J580"/>
    <mergeCell ref="H572:H573"/>
    <mergeCell ref="A572:A573"/>
    <mergeCell ref="B572:B573"/>
    <mergeCell ref="A578:J578"/>
    <mergeCell ref="C572:D572"/>
    <mergeCell ref="J572:J573"/>
    <mergeCell ref="J615:J616"/>
    <mergeCell ref="A610:J610"/>
    <mergeCell ref="F615:F616"/>
    <mergeCell ref="A601:J601"/>
    <mergeCell ref="G582:G583"/>
    <mergeCell ref="A592:J592"/>
    <mergeCell ref="A584:A588"/>
    <mergeCell ref="C582:D582"/>
    <mergeCell ref="E582:E583"/>
    <mergeCell ref="J582:J583"/>
    <mergeCell ref="B627:B634"/>
    <mergeCell ref="A651:J651"/>
    <mergeCell ref="J625:J626"/>
    <mergeCell ref="G615:G616"/>
    <mergeCell ref="A621:J621"/>
    <mergeCell ref="A622:J622"/>
    <mergeCell ref="A615:A616"/>
    <mergeCell ref="F641:F642"/>
    <mergeCell ref="A641:A642"/>
    <mergeCell ref="B641:B642"/>
    <mergeCell ref="E656:E657"/>
    <mergeCell ref="A638:J638"/>
    <mergeCell ref="G656:G657"/>
    <mergeCell ref="A625:A626"/>
    <mergeCell ref="B625:B626"/>
    <mergeCell ref="C625:D625"/>
    <mergeCell ref="E625:E626"/>
    <mergeCell ref="F625:F626"/>
    <mergeCell ref="A627:A634"/>
    <mergeCell ref="B644:I644"/>
    <mergeCell ref="A708:I708"/>
    <mergeCell ref="A706:I707"/>
    <mergeCell ref="A667:J667"/>
    <mergeCell ref="B656:B657"/>
    <mergeCell ref="A656:A657"/>
    <mergeCell ref="A654:J654"/>
    <mergeCell ref="F656:F657"/>
    <mergeCell ref="A655:J655"/>
    <mergeCell ref="H656:H657"/>
    <mergeCell ref="J656:J657"/>
    <mergeCell ref="A692:A705"/>
    <mergeCell ref="A682:I682"/>
    <mergeCell ref="A710:J710"/>
    <mergeCell ref="F690:F691"/>
    <mergeCell ref="A711:J711"/>
    <mergeCell ref="J692:J705"/>
    <mergeCell ref="B690:B691"/>
    <mergeCell ref="J690:J691"/>
    <mergeCell ref="E690:E691"/>
    <mergeCell ref="G690:G691"/>
    <mergeCell ref="A840:J840"/>
    <mergeCell ref="A789:J789"/>
    <mergeCell ref="A713:J713"/>
    <mergeCell ref="G717:G718"/>
    <mergeCell ref="C717:D717"/>
    <mergeCell ref="J821:J822"/>
    <mergeCell ref="A818:J818"/>
    <mergeCell ref="A758:J758"/>
    <mergeCell ref="A719:A720"/>
    <mergeCell ref="B717:B718"/>
    <mergeCell ref="A841:J841"/>
    <mergeCell ref="A851:J851"/>
    <mergeCell ref="A740:J740"/>
    <mergeCell ref="G745:G746"/>
    <mergeCell ref="A751:I751"/>
    <mergeCell ref="C793:D793"/>
    <mergeCell ref="G793:G794"/>
    <mergeCell ref="E845:E846"/>
    <mergeCell ref="J845:J846"/>
    <mergeCell ref="B845:B846"/>
    <mergeCell ref="C845:D845"/>
    <mergeCell ref="F845:F846"/>
    <mergeCell ref="A853:J853"/>
    <mergeCell ref="A771:I771"/>
    <mergeCell ref="A814:J814"/>
    <mergeCell ref="G845:G846"/>
    <mergeCell ref="H845:H846"/>
    <mergeCell ref="B793:B794"/>
    <mergeCell ref="A852:J852"/>
    <mergeCell ref="A821:A822"/>
    <mergeCell ref="A838:I838"/>
    <mergeCell ref="A831:J831"/>
    <mergeCell ref="A830:J830"/>
    <mergeCell ref="A827:J827"/>
    <mergeCell ref="E821:E822"/>
    <mergeCell ref="F821:F822"/>
    <mergeCell ref="H835:H836"/>
    <mergeCell ref="E835:E836"/>
    <mergeCell ref="F835:F836"/>
    <mergeCell ref="G835:G836"/>
    <mergeCell ref="H821:H822"/>
    <mergeCell ref="I835:I836"/>
    <mergeCell ref="A833:J833"/>
    <mergeCell ref="A835:A836"/>
    <mergeCell ref="C821:D821"/>
    <mergeCell ref="H868:H869"/>
    <mergeCell ref="E868:E869"/>
    <mergeCell ref="B856:B857"/>
    <mergeCell ref="C856:D856"/>
    <mergeCell ref="A866:J866"/>
    <mergeCell ref="A815:J815"/>
    <mergeCell ref="A816:J816"/>
    <mergeCell ref="A817:J817"/>
    <mergeCell ref="A865:J865"/>
    <mergeCell ref="A828:J828"/>
    <mergeCell ref="A843:J843"/>
    <mergeCell ref="J856:J857"/>
    <mergeCell ref="G856:G857"/>
    <mergeCell ref="H856:H857"/>
    <mergeCell ref="F856:F857"/>
    <mergeCell ref="A896:J896"/>
    <mergeCell ref="A856:A857"/>
    <mergeCell ref="J868:J869"/>
    <mergeCell ref="A863:J863"/>
    <mergeCell ref="A864:J864"/>
    <mergeCell ref="B868:B869"/>
    <mergeCell ref="G868:G869"/>
    <mergeCell ref="A868:A869"/>
    <mergeCell ref="A888:I888"/>
    <mergeCell ref="C883:D883"/>
    <mergeCell ref="A905:J905"/>
    <mergeCell ref="A891:J891"/>
    <mergeCell ref="A893:J893"/>
    <mergeCell ref="F898:F899"/>
    <mergeCell ref="A902:I902"/>
    <mergeCell ref="E898:E899"/>
    <mergeCell ref="H898:H899"/>
    <mergeCell ref="C898:D898"/>
    <mergeCell ref="G898:G899"/>
    <mergeCell ref="A903:I903"/>
    <mergeCell ref="A819:J819"/>
    <mergeCell ref="A874:J874"/>
    <mergeCell ref="A871:I871"/>
    <mergeCell ref="A877:J877"/>
    <mergeCell ref="C868:D868"/>
    <mergeCell ref="A892:J892"/>
    <mergeCell ref="F883:F884"/>
    <mergeCell ref="J883:J884"/>
    <mergeCell ref="A881:J881"/>
    <mergeCell ref="B821:B822"/>
    <mergeCell ref="A898:A899"/>
    <mergeCell ref="B898:B899"/>
    <mergeCell ref="J898:J899"/>
    <mergeCell ref="A883:A884"/>
    <mergeCell ref="G883:G884"/>
    <mergeCell ref="C835:D835"/>
    <mergeCell ref="A887:I887"/>
    <mergeCell ref="J835:J836"/>
    <mergeCell ref="H883:H884"/>
    <mergeCell ref="B883:B884"/>
    <mergeCell ref="I793:I794"/>
    <mergeCell ref="A791:G791"/>
    <mergeCell ref="H780:H781"/>
    <mergeCell ref="E856:E857"/>
    <mergeCell ref="A859:I859"/>
    <mergeCell ref="A850:I850"/>
    <mergeCell ref="A845:A846"/>
    <mergeCell ref="A854:J854"/>
    <mergeCell ref="A800:J800"/>
    <mergeCell ref="A787:J787"/>
    <mergeCell ref="A788:J788"/>
    <mergeCell ref="A802:J802"/>
    <mergeCell ref="A803:J803"/>
    <mergeCell ref="E883:E884"/>
    <mergeCell ref="F868:F869"/>
    <mergeCell ref="A842:J842"/>
    <mergeCell ref="A875:J875"/>
    <mergeCell ref="A873:J873"/>
    <mergeCell ref="B835:B836"/>
    <mergeCell ref="G821:G822"/>
    <mergeCell ref="A795:A798"/>
    <mergeCell ref="H793:H794"/>
    <mergeCell ref="H806:H807"/>
    <mergeCell ref="A790:J790"/>
    <mergeCell ref="G806:G807"/>
    <mergeCell ref="A804:J804"/>
    <mergeCell ref="C806:D806"/>
    <mergeCell ref="E806:E807"/>
    <mergeCell ref="J793:J794"/>
    <mergeCell ref="F793:F794"/>
    <mergeCell ref="A813:J813"/>
    <mergeCell ref="A760:J760"/>
    <mergeCell ref="A733:A734"/>
    <mergeCell ref="A728:J728"/>
    <mergeCell ref="F745:F746"/>
    <mergeCell ref="A745:A746"/>
    <mergeCell ref="E764:E765"/>
    <mergeCell ref="A764:A765"/>
    <mergeCell ref="A762:J762"/>
    <mergeCell ref="G764:G765"/>
    <mergeCell ref="A759:J759"/>
    <mergeCell ref="A741:J741"/>
    <mergeCell ref="F733:F734"/>
    <mergeCell ref="A752:I752"/>
    <mergeCell ref="A723:J723"/>
    <mergeCell ref="A754:J754"/>
    <mergeCell ref="A725:J725"/>
    <mergeCell ref="G733:G734"/>
    <mergeCell ref="H733:H734"/>
    <mergeCell ref="I733:I734"/>
    <mergeCell ref="A743:J743"/>
    <mergeCell ref="A735:A738"/>
    <mergeCell ref="E733:E734"/>
    <mergeCell ref="J745:J746"/>
    <mergeCell ref="A731:J731"/>
    <mergeCell ref="B733:B734"/>
    <mergeCell ref="E745:E746"/>
    <mergeCell ref="C745:D745"/>
    <mergeCell ref="H745:H746"/>
    <mergeCell ref="J733:J734"/>
    <mergeCell ref="H717:H718"/>
    <mergeCell ref="J717:J718"/>
    <mergeCell ref="A721:I721"/>
    <mergeCell ref="B745:B746"/>
    <mergeCell ref="C733:D733"/>
    <mergeCell ref="A717:A718"/>
    <mergeCell ref="A726:J726"/>
    <mergeCell ref="A742:J742"/>
    <mergeCell ref="A727:J727"/>
    <mergeCell ref="E717:E718"/>
    <mergeCell ref="A714:J714"/>
    <mergeCell ref="A712:J712"/>
    <mergeCell ref="A95:I95"/>
    <mergeCell ref="A658:A663"/>
    <mergeCell ref="C103:D103"/>
    <mergeCell ref="A683:J683"/>
    <mergeCell ref="A684:J684"/>
    <mergeCell ref="A681:I681"/>
    <mergeCell ref="A687:J687"/>
    <mergeCell ref="A688:J688"/>
    <mergeCell ref="A715:J715"/>
    <mergeCell ref="A671:J671"/>
    <mergeCell ref="A670:J670"/>
    <mergeCell ref="C690:D690"/>
    <mergeCell ref="A686:J686"/>
    <mergeCell ref="A79:J79"/>
    <mergeCell ref="A88:A89"/>
    <mergeCell ref="A212:A213"/>
    <mergeCell ref="H210:H211"/>
    <mergeCell ref="A109:I109"/>
    <mergeCell ref="A45:J45"/>
    <mergeCell ref="H53:H54"/>
    <mergeCell ref="A49:J50"/>
    <mergeCell ref="A53:A54"/>
    <mergeCell ref="B53:B54"/>
    <mergeCell ref="J86:J87"/>
    <mergeCell ref="J53:J54"/>
    <mergeCell ref="F53:F54"/>
    <mergeCell ref="I53:I54"/>
    <mergeCell ref="A78:I78"/>
    <mergeCell ref="A101:J101"/>
    <mergeCell ref="I103:I104"/>
    <mergeCell ref="J103:J104"/>
    <mergeCell ref="H103:H104"/>
    <mergeCell ref="I86:I87"/>
    <mergeCell ref="F86:F87"/>
    <mergeCell ref="G86:G87"/>
    <mergeCell ref="A94:G94"/>
    <mergeCell ref="B86:B87"/>
    <mergeCell ref="C86:D86"/>
    <mergeCell ref="B117:B118"/>
    <mergeCell ref="F103:F104"/>
    <mergeCell ref="A103:A104"/>
    <mergeCell ref="A105:A108"/>
    <mergeCell ref="A115:E115"/>
    <mergeCell ref="F117:F118"/>
    <mergeCell ref="A220:J220"/>
    <mergeCell ref="A217:J217"/>
    <mergeCell ref="G103:G104"/>
    <mergeCell ref="A110:J110"/>
    <mergeCell ref="A144:A145"/>
    <mergeCell ref="B144:B145"/>
    <mergeCell ref="C144:C145"/>
    <mergeCell ref="C117:D117"/>
    <mergeCell ref="E117:E118"/>
    <mergeCell ref="A111:J111"/>
    <mergeCell ref="B245:B246"/>
    <mergeCell ref="G245:G246"/>
    <mergeCell ref="A252:I252"/>
    <mergeCell ref="A262:A263"/>
    <mergeCell ref="A251:I251"/>
    <mergeCell ref="A97:J97"/>
    <mergeCell ref="J224:J225"/>
    <mergeCell ref="A208:J208"/>
    <mergeCell ref="A215:I215"/>
    <mergeCell ref="G210:G211"/>
    <mergeCell ref="C247:C250"/>
    <mergeCell ref="A256:J256"/>
    <mergeCell ref="B247:B250"/>
    <mergeCell ref="J262:J263"/>
    <mergeCell ref="C262:D262"/>
    <mergeCell ref="A599:I599"/>
    <mergeCell ref="C596:D596"/>
    <mergeCell ref="F596:F597"/>
    <mergeCell ref="G596:G597"/>
    <mergeCell ref="E572:E573"/>
    <mergeCell ref="A280:I280"/>
    <mergeCell ref="A339:A340"/>
    <mergeCell ref="I625:I626"/>
    <mergeCell ref="I615:I616"/>
    <mergeCell ref="F607:F608"/>
    <mergeCell ref="G607:G608"/>
    <mergeCell ref="I582:I583"/>
    <mergeCell ref="E615:E616"/>
    <mergeCell ref="A607:A608"/>
    <mergeCell ref="A612:J612"/>
    <mergeCell ref="A602:J602"/>
    <mergeCell ref="E607:E608"/>
    <mergeCell ref="A579:J579"/>
    <mergeCell ref="H625:H626"/>
    <mergeCell ref="B398:B399"/>
    <mergeCell ref="F353:F354"/>
    <mergeCell ref="A613:J613"/>
    <mergeCell ref="J607:J608"/>
    <mergeCell ref="C615:D615"/>
    <mergeCell ref="C607:D607"/>
    <mergeCell ref="F572:F573"/>
    <mergeCell ref="J596:J597"/>
    <mergeCell ref="G572:G573"/>
    <mergeCell ref="A604:J604"/>
    <mergeCell ref="B607:B608"/>
    <mergeCell ref="H607:H608"/>
    <mergeCell ref="A589:I589"/>
    <mergeCell ref="A575:I575"/>
    <mergeCell ref="A582:A583"/>
    <mergeCell ref="B582:B583"/>
    <mergeCell ref="H596:H597"/>
    <mergeCell ref="A600:I600"/>
    <mergeCell ref="A596:A597"/>
    <mergeCell ref="B596:B597"/>
    <mergeCell ref="A594:J594"/>
    <mergeCell ref="A593:J593"/>
    <mergeCell ref="E596:E597"/>
    <mergeCell ref="A513:A514"/>
    <mergeCell ref="A515:A518"/>
    <mergeCell ref="A544:J544"/>
    <mergeCell ref="A545:J545"/>
    <mergeCell ref="A539:A540"/>
    <mergeCell ref="A569:J569"/>
    <mergeCell ref="C551:D551"/>
    <mergeCell ref="B537:B538"/>
    <mergeCell ref="A541:I541"/>
    <mergeCell ref="A557:J557"/>
    <mergeCell ref="H482:H483"/>
    <mergeCell ref="A392:J392"/>
    <mergeCell ref="A401:I401"/>
    <mergeCell ref="A402:I402"/>
    <mergeCell ref="A372:J372"/>
    <mergeCell ref="A568:J568"/>
    <mergeCell ref="A511:J511"/>
    <mergeCell ref="A567:J567"/>
    <mergeCell ref="G564:G565"/>
    <mergeCell ref="A558:J558"/>
    <mergeCell ref="A729:J729"/>
    <mergeCell ref="F339:F340"/>
    <mergeCell ref="J672:J673"/>
    <mergeCell ref="F717:F718"/>
    <mergeCell ref="H690:H691"/>
    <mergeCell ref="B355:B356"/>
    <mergeCell ref="A570:J570"/>
    <mergeCell ref="G339:G340"/>
    <mergeCell ref="G482:G483"/>
    <mergeCell ref="F482:F483"/>
    <mergeCell ref="A325:J325"/>
    <mergeCell ref="A404:J404"/>
    <mergeCell ref="B764:B765"/>
    <mergeCell ref="C656:D656"/>
    <mergeCell ref="C672:D672"/>
    <mergeCell ref="A666:J666"/>
    <mergeCell ref="A757:J757"/>
    <mergeCell ref="A672:A673"/>
    <mergeCell ref="G380:G381"/>
    <mergeCell ref="H672:H673"/>
    <mergeCell ref="H764:H765"/>
    <mergeCell ref="A775:J775"/>
    <mergeCell ref="G780:G781"/>
    <mergeCell ref="F780:F781"/>
    <mergeCell ref="A776:J776"/>
    <mergeCell ref="J764:J765"/>
    <mergeCell ref="I764:I765"/>
    <mergeCell ref="C764:D764"/>
    <mergeCell ref="A773:I773"/>
    <mergeCell ref="J780:J781"/>
    <mergeCell ref="C353:D353"/>
    <mergeCell ref="A780:A781"/>
    <mergeCell ref="E780:E781"/>
    <mergeCell ref="C780:D780"/>
    <mergeCell ref="A778:J778"/>
    <mergeCell ref="B780:B781"/>
    <mergeCell ref="A777:J777"/>
    <mergeCell ref="A772:I772"/>
    <mergeCell ref="J467:J468"/>
    <mergeCell ref="F764:F765"/>
    <mergeCell ref="J380:J381"/>
    <mergeCell ref="A359:J359"/>
    <mergeCell ref="C380:D380"/>
    <mergeCell ref="A380:A381"/>
    <mergeCell ref="A371:I371"/>
    <mergeCell ref="A362:J362"/>
    <mergeCell ref="A363:J363"/>
    <mergeCell ref="A360:J360"/>
    <mergeCell ref="A364:H364"/>
    <mergeCell ref="A368:A369"/>
    <mergeCell ref="H117:H118"/>
    <mergeCell ref="J117:J118"/>
    <mergeCell ref="A121:H121"/>
    <mergeCell ref="A123:J123"/>
    <mergeCell ref="A124:J124"/>
    <mergeCell ref="J129:J130"/>
    <mergeCell ref="A120:I120"/>
    <mergeCell ref="A122:J122"/>
    <mergeCell ref="A128:E128"/>
    <mergeCell ref="A117:A118"/>
    <mergeCell ref="G117:G118"/>
    <mergeCell ref="A135:J135"/>
    <mergeCell ref="A129:A130"/>
    <mergeCell ref="B129:B130"/>
    <mergeCell ref="C129:D129"/>
    <mergeCell ref="E129:E130"/>
    <mergeCell ref="H129:H130"/>
    <mergeCell ref="I129:I130"/>
    <mergeCell ref="F129:F130"/>
    <mergeCell ref="G129:G130"/>
    <mergeCell ref="E141:E142"/>
    <mergeCell ref="F141:F142"/>
    <mergeCell ref="G141:G142"/>
    <mergeCell ref="H141:H142"/>
    <mergeCell ref="J141:J142"/>
    <mergeCell ref="A134:J134"/>
    <mergeCell ref="J160:J161"/>
    <mergeCell ref="A160:A161"/>
    <mergeCell ref="B160:B161"/>
    <mergeCell ref="C160:D160"/>
    <mergeCell ref="E160:E161"/>
    <mergeCell ref="A132:H132"/>
    <mergeCell ref="A139:J139"/>
    <mergeCell ref="A141:A142"/>
    <mergeCell ref="B141:B142"/>
    <mergeCell ref="C141:D141"/>
    <mergeCell ref="F160:F161"/>
    <mergeCell ref="G160:G161"/>
    <mergeCell ref="A168:J168"/>
    <mergeCell ref="A169:J169"/>
    <mergeCell ref="A173:J173"/>
    <mergeCell ref="A152:J152"/>
    <mergeCell ref="A154:J154"/>
    <mergeCell ref="A158:J158"/>
    <mergeCell ref="A162:A163"/>
    <mergeCell ref="H160:H161"/>
    <mergeCell ref="H179:H180"/>
    <mergeCell ref="B179:B180"/>
    <mergeCell ref="C179:D179"/>
    <mergeCell ref="C200:D200"/>
    <mergeCell ref="E200:E201"/>
    <mergeCell ref="F200:F201"/>
    <mergeCell ref="A198:J198"/>
    <mergeCell ref="H200:H201"/>
    <mergeCell ref="A179:A180"/>
    <mergeCell ref="A181:A183"/>
    <mergeCell ref="A164:I164"/>
    <mergeCell ref="A166:I166"/>
    <mergeCell ref="A167:I167"/>
    <mergeCell ref="C181:C183"/>
    <mergeCell ref="A177:J177"/>
    <mergeCell ref="B181:B183"/>
    <mergeCell ref="F179:F180"/>
    <mergeCell ref="G179:G180"/>
    <mergeCell ref="E179:E180"/>
    <mergeCell ref="J179:J180"/>
    <mergeCell ref="A214:I214"/>
    <mergeCell ref="A184:I184"/>
    <mergeCell ref="A186:I186"/>
    <mergeCell ref="A187:I187"/>
    <mergeCell ref="A207:J207"/>
    <mergeCell ref="A200:A201"/>
    <mergeCell ref="A237:J237"/>
    <mergeCell ref="E245:E246"/>
    <mergeCell ref="A189:J189"/>
    <mergeCell ref="A310:J310"/>
    <mergeCell ref="J200:J201"/>
    <mergeCell ref="A203:I203"/>
    <mergeCell ref="A204:H204"/>
    <mergeCell ref="A206:J206"/>
    <mergeCell ref="A190:J190"/>
    <mergeCell ref="A194:J194"/>
    <mergeCell ref="F245:F246"/>
    <mergeCell ref="B200:B201"/>
    <mergeCell ref="A239:J239"/>
    <mergeCell ref="A224:A225"/>
    <mergeCell ref="B210:B211"/>
    <mergeCell ref="H296:H297"/>
    <mergeCell ref="A253:I253"/>
    <mergeCell ref="A269:J269"/>
    <mergeCell ref="J245:J246"/>
    <mergeCell ref="G200:G201"/>
    <mergeCell ref="A309:I309"/>
    <mergeCell ref="A296:A297"/>
    <mergeCell ref="F277:F278"/>
    <mergeCell ref="A294:J294"/>
    <mergeCell ref="F296:F297"/>
    <mergeCell ref="G296:G297"/>
    <mergeCell ref="A286:I286"/>
    <mergeCell ref="A282:I282"/>
    <mergeCell ref="E277:E278"/>
    <mergeCell ref="A289:J289"/>
    <mergeCell ref="J353:J354"/>
    <mergeCell ref="H380:H381"/>
    <mergeCell ref="B314:B315"/>
    <mergeCell ref="H314:H315"/>
    <mergeCell ref="A314:A315"/>
    <mergeCell ref="A328:J328"/>
    <mergeCell ref="A323:I323"/>
    <mergeCell ref="A326:J326"/>
    <mergeCell ref="A376:J376"/>
    <mergeCell ref="F380:F381"/>
    <mergeCell ref="A542:J542"/>
    <mergeCell ref="A559:J559"/>
    <mergeCell ref="A556:J556"/>
    <mergeCell ref="F262:F263"/>
    <mergeCell ref="C398:D398"/>
    <mergeCell ref="G262:G263"/>
    <mergeCell ref="A275:J275"/>
    <mergeCell ref="A283:J283"/>
    <mergeCell ref="B262:B263"/>
    <mergeCell ref="A358:I358"/>
    <mergeCell ref="B382:B384"/>
    <mergeCell ref="C382:C384"/>
    <mergeCell ref="F423:F424"/>
    <mergeCell ref="H398:H399"/>
    <mergeCell ref="A414:I414"/>
    <mergeCell ref="A503:I503"/>
    <mergeCell ref="A492:J492"/>
    <mergeCell ref="A385:I385"/>
    <mergeCell ref="A415:I415"/>
    <mergeCell ref="B482:B483"/>
    <mergeCell ref="I607:I608"/>
    <mergeCell ref="A637:J637"/>
    <mergeCell ref="A508:J508"/>
    <mergeCell ref="A510:J510"/>
    <mergeCell ref="A509:J509"/>
    <mergeCell ref="A389:J389"/>
    <mergeCell ref="A564:A565"/>
    <mergeCell ref="A549:J549"/>
    <mergeCell ref="A560:J560"/>
    <mergeCell ref="H564:H565"/>
    <mergeCell ref="A603:J603"/>
    <mergeCell ref="A624:J624"/>
    <mergeCell ref="A639:J639"/>
    <mergeCell ref="G625:G626"/>
    <mergeCell ref="A623:J623"/>
    <mergeCell ref="A611:J611"/>
    <mergeCell ref="A605:J605"/>
    <mergeCell ref="B615:B616"/>
    <mergeCell ref="H615:H616"/>
    <mergeCell ref="A617:A620"/>
    <mergeCell ref="E641:E642"/>
    <mergeCell ref="J641:J642"/>
    <mergeCell ref="A652:J652"/>
    <mergeCell ref="A643:A648"/>
    <mergeCell ref="H641:H642"/>
    <mergeCell ref="B647:I647"/>
    <mergeCell ref="A894:H894"/>
    <mergeCell ref="A826:I826"/>
    <mergeCell ref="A793:A794"/>
    <mergeCell ref="A799:I799"/>
    <mergeCell ref="A889:I889"/>
    <mergeCell ref="A669:J669"/>
    <mergeCell ref="E793:E794"/>
    <mergeCell ref="A879:I879"/>
    <mergeCell ref="A801:J801"/>
    <mergeCell ref="E672:E673"/>
    <mergeCell ref="B40:G40"/>
    <mergeCell ref="C228:C235"/>
    <mergeCell ref="B228:B235"/>
    <mergeCell ref="A228:A235"/>
    <mergeCell ref="A236:I236"/>
    <mergeCell ref="G672:G673"/>
    <mergeCell ref="A668:J668"/>
    <mergeCell ref="A653:J653"/>
    <mergeCell ref="A649:I649"/>
    <mergeCell ref="A554:I554"/>
    <mergeCell ref="A690:A691"/>
    <mergeCell ref="F672:F673"/>
    <mergeCell ref="A640:J640"/>
    <mergeCell ref="A825:I825"/>
    <mergeCell ref="A811:I811"/>
    <mergeCell ref="B672:B673"/>
    <mergeCell ref="A685:J685"/>
    <mergeCell ref="A784:I784"/>
    <mergeCell ref="G641:G642"/>
    <mergeCell ref="C641:D641"/>
  </mergeCells>
  <printOptions horizontalCentered="1" verticalCentered="1"/>
  <pageMargins left="0.3937007874015748" right="0.3937007874015748" top="0.3937007874015748" bottom="0.3937007874015748" header="0.5118110236220472" footer="0.1968503937007874"/>
  <pageSetup horizontalDpi="600" verticalDpi="600" orientation="landscape" paperSize="9" scale="85" r:id="rId2"/>
  <headerFooter alignWithMargins="0">
    <oddFooter>&amp;L&amp;"7,Normale"&amp;6Azienda  Unità Sanitaria Locale  4 - Teramo&amp;C&amp;8&amp;P/&amp;N&amp;R&amp;6Inventario B.I. Indisponibili aggiornato al 31.12.2014</oddFooter>
  </headerFooter>
  <rowBreaks count="73" manualBreakCount="73">
    <brk id="11" max="255" man="1"/>
    <brk id="41" max="9" man="1"/>
    <brk id="42" max="9" man="1"/>
    <brk id="43" max="9" man="1"/>
    <brk id="78" max="9" man="1"/>
    <brk id="95" max="9" man="1"/>
    <brk id="109" max="9" man="1"/>
    <brk id="133" max="9" man="1"/>
    <brk id="151" max="9" man="1"/>
    <brk id="168" max="9" man="1"/>
    <brk id="189" max="9" man="1"/>
    <brk id="206" max="9" man="1"/>
    <brk id="217" max="9" man="1"/>
    <brk id="237" max="9" man="1"/>
    <brk id="254" max="255" man="1"/>
    <brk id="268" max="9" man="1"/>
    <brk id="288" max="9" man="1"/>
    <brk id="309" max="9" man="1"/>
    <brk id="326" max="9" man="1"/>
    <brk id="327" max="9" man="1"/>
    <brk id="346" max="9" man="1"/>
    <brk id="347" max="255" man="1"/>
    <brk id="359" max="9" man="1"/>
    <brk id="361" max="9" man="1"/>
    <brk id="362" max="9" man="1"/>
    <brk id="374" max="255" man="1"/>
    <brk id="392" max="9" man="1"/>
    <brk id="405" max="9" man="1"/>
    <brk id="417" max="9" man="1"/>
    <brk id="427" max="9" man="1"/>
    <brk id="428" max="9" man="1"/>
    <brk id="441" max="9" man="1"/>
    <brk id="442" max="255" man="1"/>
    <brk id="460" max="255" man="1"/>
    <brk id="461" max="255" man="1"/>
    <brk id="473" max="9" man="1"/>
    <brk id="489" max="9" man="1"/>
    <brk id="490" max="255" man="1"/>
    <brk id="506" max="9" man="1"/>
    <brk id="507" max="9" man="1"/>
    <brk id="529" max="9" man="1"/>
    <brk id="530" max="9" man="1"/>
    <brk id="543" max="9" man="1"/>
    <brk id="544" max="9" man="1"/>
    <brk id="556" max="9" man="1"/>
    <brk id="557" max="255" man="1"/>
    <brk id="558" max="9" man="1"/>
    <brk id="576" max="9" man="1"/>
    <brk id="601" max="9" man="1"/>
    <brk id="620" max="9" man="1"/>
    <brk id="651" max="9" man="1"/>
    <brk id="683" max="9" man="1"/>
    <brk id="684" max="9" man="1"/>
    <brk id="710" max="9" man="1"/>
    <brk id="711" max="255" man="1"/>
    <brk id="725" max="9" man="1"/>
    <brk id="726" max="9" man="1"/>
    <brk id="727" max="9" man="1"/>
    <brk id="758" max="9" man="1"/>
    <brk id="774" max="9" man="1"/>
    <brk id="786" max="9" man="1"/>
    <brk id="799" max="9" man="1"/>
    <brk id="800" max="9" man="1"/>
    <brk id="813" max="9" man="1"/>
    <brk id="814" max="9" man="1"/>
    <brk id="827" max="255" man="1"/>
    <brk id="828" max="255" man="1"/>
    <brk id="850" max="9" man="1"/>
    <brk id="873" max="9" man="1"/>
    <brk id="874" max="9" man="1"/>
    <brk id="890" max="9" man="1"/>
    <brk id="891" max="9" man="1"/>
    <brk id="904" max="9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4"/>
  <sheetViews>
    <sheetView view="pageBreakPreview" zoomScale="60" workbookViewId="0" topLeftCell="A1">
      <selection activeCell="L98" sqref="L98"/>
    </sheetView>
  </sheetViews>
  <sheetFormatPr defaultColWidth="9.140625" defaultRowHeight="12.75"/>
  <cols>
    <col min="1" max="1" width="24.140625" style="185" customWidth="1"/>
    <col min="2" max="2" width="17.57421875" style="16" customWidth="1"/>
    <col min="3" max="3" width="19.28125" style="16" customWidth="1"/>
    <col min="4" max="4" width="21.57421875" style="16" customWidth="1"/>
    <col min="5" max="5" width="2.140625" style="16" customWidth="1"/>
    <col min="6" max="6" width="18.00390625" style="16" customWidth="1"/>
    <col min="7" max="7" width="20.00390625" style="86" customWidth="1"/>
    <col min="8" max="8" width="1.421875" style="16" customWidth="1"/>
    <col min="9" max="9" width="19.140625" style="16" customWidth="1"/>
    <col min="10" max="10" width="21.140625" style="16" customWidth="1"/>
    <col min="11" max="11" width="22.28125" style="16" customWidth="1"/>
    <col min="12" max="12" width="33.00390625" style="0" bestFit="1" customWidth="1"/>
    <col min="13" max="13" width="30.00390625" style="0" bestFit="1" customWidth="1"/>
  </cols>
  <sheetData>
    <row r="1" spans="1:11" s="101" customFormat="1" ht="41.25" customHeight="1" thickBot="1">
      <c r="A1" s="870" t="s">
        <v>409</v>
      </c>
      <c r="B1" s="871"/>
      <c r="C1" s="871"/>
      <c r="D1" s="871"/>
      <c r="E1" s="871"/>
      <c r="F1" s="871"/>
      <c r="G1" s="871"/>
      <c r="H1" s="871"/>
      <c r="I1" s="871"/>
      <c r="J1" s="871"/>
      <c r="K1" s="872"/>
    </row>
    <row r="2" spans="1:11" s="101" customFormat="1" ht="42.75" customHeight="1" thickBot="1">
      <c r="A2" s="342"/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s="100" customFormat="1" ht="24.75" customHeight="1" thickBot="1">
      <c r="A3" s="889" t="s">
        <v>203</v>
      </c>
      <c r="B3" s="890"/>
      <c r="C3" s="890"/>
      <c r="D3" s="890"/>
      <c r="E3" s="890"/>
      <c r="F3" s="890"/>
      <c r="G3" s="890"/>
      <c r="H3" s="890"/>
      <c r="I3" s="890"/>
      <c r="J3" s="890"/>
      <c r="K3" s="891"/>
    </row>
    <row r="4" spans="1:12" s="191" customFormat="1" ht="49.5" customHeight="1" thickBot="1">
      <c r="A4" s="203" t="s">
        <v>204</v>
      </c>
      <c r="B4" s="204" t="s">
        <v>205</v>
      </c>
      <c r="C4" s="207" t="s">
        <v>529</v>
      </c>
      <c r="D4" s="336" t="s">
        <v>534</v>
      </c>
      <c r="E4" s="205"/>
      <c r="F4" s="206" t="s">
        <v>10</v>
      </c>
      <c r="G4" s="207" t="s">
        <v>531</v>
      </c>
      <c r="H4" s="205"/>
      <c r="I4" s="227" t="s">
        <v>380</v>
      </c>
      <c r="J4" s="227" t="s">
        <v>532</v>
      </c>
      <c r="K4" s="340" t="s">
        <v>533</v>
      </c>
      <c r="L4" s="135"/>
    </row>
    <row r="5" spans="1:13" s="235" customFormat="1" ht="28.5" customHeight="1">
      <c r="A5" s="874" t="s">
        <v>206</v>
      </c>
      <c r="B5" s="887">
        <v>91.57</v>
      </c>
      <c r="C5" s="429">
        <v>3143994.53</v>
      </c>
      <c r="D5" s="142">
        <v>47695309.63</v>
      </c>
      <c r="E5" s="443"/>
      <c r="F5" s="899">
        <f>B5*1.25</f>
        <v>114.46249999999999</v>
      </c>
      <c r="G5" s="264">
        <f>(C5+D5)*1.05</f>
        <v>53381269.36800001</v>
      </c>
      <c r="H5" s="443"/>
      <c r="I5" s="880">
        <f>F5*1.2</f>
        <v>137.355</v>
      </c>
      <c r="J5" s="459">
        <f>(C5*1.05)*1.2</f>
        <v>3961433.1078</v>
      </c>
      <c r="K5" s="459">
        <f>(D5*1.05)*1.4</f>
        <v>70112105.1561</v>
      </c>
      <c r="L5" s="257"/>
      <c r="M5" s="257"/>
    </row>
    <row r="6" spans="1:13" s="235" customFormat="1" ht="16.5" customHeight="1">
      <c r="A6" s="874"/>
      <c r="B6" s="887"/>
      <c r="C6" s="618"/>
      <c r="D6" s="442">
        <v>30302853.44</v>
      </c>
      <c r="E6" s="445"/>
      <c r="F6" s="899"/>
      <c r="G6" s="442">
        <f>D6</f>
        <v>30302853.44</v>
      </c>
      <c r="H6" s="445"/>
      <c r="I6" s="880"/>
      <c r="J6" s="618"/>
      <c r="K6" s="619">
        <f>D6</f>
        <v>30302853.44</v>
      </c>
      <c r="L6" s="257"/>
      <c r="M6" s="257"/>
    </row>
    <row r="7" spans="1:13" s="235" customFormat="1" ht="26.25" customHeight="1">
      <c r="A7" s="875"/>
      <c r="B7" s="888"/>
      <c r="C7" s="618"/>
      <c r="D7" s="454" t="s">
        <v>261</v>
      </c>
      <c r="E7" s="445"/>
      <c r="F7" s="900"/>
      <c r="G7" s="478" t="s">
        <v>261</v>
      </c>
      <c r="H7" s="445"/>
      <c r="I7" s="881"/>
      <c r="J7" s="618"/>
      <c r="K7" s="455" t="s">
        <v>261</v>
      </c>
      <c r="L7" s="257"/>
      <c r="M7" s="257"/>
    </row>
    <row r="8" spans="1:11" s="235" customFormat="1" ht="24.75" customHeight="1">
      <c r="A8" s="873" t="s">
        <v>102</v>
      </c>
      <c r="B8" s="894">
        <v>0</v>
      </c>
      <c r="C8" s="142"/>
      <c r="D8" s="471">
        <v>579467</v>
      </c>
      <c r="E8" s="443"/>
      <c r="F8" s="479">
        <v>0</v>
      </c>
      <c r="G8" s="434">
        <f>D8*1.05</f>
        <v>608440.35</v>
      </c>
      <c r="H8" s="443"/>
      <c r="I8" s="307">
        <f>F8*1.2</f>
        <v>0</v>
      </c>
      <c r="J8" s="472"/>
      <c r="K8" s="78">
        <f>(D8*1.05)*1.4</f>
        <v>851816.4899999999</v>
      </c>
    </row>
    <row r="9" spans="1:12" s="235" customFormat="1" ht="24.75" customHeight="1">
      <c r="A9" s="874"/>
      <c r="B9" s="895"/>
      <c r="C9" s="618"/>
      <c r="D9" s="510">
        <v>356696.68</v>
      </c>
      <c r="E9" s="443"/>
      <c r="F9" s="479"/>
      <c r="G9" s="511">
        <f>D9</f>
        <v>356696.68</v>
      </c>
      <c r="H9" s="443"/>
      <c r="I9" s="441"/>
      <c r="J9" s="618"/>
      <c r="K9" s="512">
        <f>D9</f>
        <v>356696.68</v>
      </c>
      <c r="L9" s="257"/>
    </row>
    <row r="10" spans="1:11" s="235" customFormat="1" ht="24.75" customHeight="1">
      <c r="A10" s="875"/>
      <c r="B10" s="896"/>
      <c r="C10" s="618"/>
      <c r="D10" s="454" t="s">
        <v>261</v>
      </c>
      <c r="E10" s="443"/>
      <c r="F10" s="479"/>
      <c r="G10" s="454" t="s">
        <v>261</v>
      </c>
      <c r="H10" s="443"/>
      <c r="I10" s="441"/>
      <c r="J10" s="618"/>
      <c r="K10" s="478" t="s">
        <v>261</v>
      </c>
    </row>
    <row r="11" spans="1:12" s="235" customFormat="1" ht="20.25" customHeight="1">
      <c r="A11" s="873" t="s">
        <v>103</v>
      </c>
      <c r="B11" s="894">
        <v>0</v>
      </c>
      <c r="C11" s="618"/>
      <c r="D11" s="480">
        <v>632269</v>
      </c>
      <c r="E11" s="481"/>
      <c r="F11" s="93"/>
      <c r="G11" s="434">
        <f>D11*1.05</f>
        <v>663882.4500000001</v>
      </c>
      <c r="H11" s="481"/>
      <c r="I11" s="879">
        <f>F12*1.2</f>
        <v>0</v>
      </c>
      <c r="K11" s="78">
        <f>G11*1.4</f>
        <v>929435.43</v>
      </c>
      <c r="L11" s="257"/>
    </row>
    <row r="12" spans="1:12" s="235" customFormat="1" ht="27" customHeight="1">
      <c r="A12" s="874"/>
      <c r="B12" s="895"/>
      <c r="C12" s="618"/>
      <c r="D12" s="442">
        <v>677816.24</v>
      </c>
      <c r="E12" s="482"/>
      <c r="F12" s="93"/>
      <c r="G12" s="442">
        <f>D12</f>
        <v>677816.24</v>
      </c>
      <c r="H12" s="482"/>
      <c r="I12" s="880"/>
      <c r="J12" s="618"/>
      <c r="K12" s="483">
        <f>D12</f>
        <v>677816.24</v>
      </c>
      <c r="L12" s="257"/>
    </row>
    <row r="13" spans="1:12" s="235" customFormat="1" ht="15.75" customHeight="1">
      <c r="A13" s="875"/>
      <c r="B13" s="896"/>
      <c r="C13" s="618"/>
      <c r="D13" s="454" t="s">
        <v>261</v>
      </c>
      <c r="E13" s="484"/>
      <c r="F13" s="93"/>
      <c r="G13" s="454" t="s">
        <v>261</v>
      </c>
      <c r="H13" s="484"/>
      <c r="I13" s="881"/>
      <c r="J13" s="618"/>
      <c r="K13" s="455" t="s">
        <v>261</v>
      </c>
      <c r="L13" s="257"/>
    </row>
    <row r="14" spans="1:11" s="226" customFormat="1" ht="8.25" customHeight="1" thickBot="1">
      <c r="A14" s="252"/>
      <c r="B14" s="225"/>
      <c r="C14" s="253"/>
      <c r="D14" s="253"/>
      <c r="E14" s="254"/>
      <c r="F14" s="225"/>
      <c r="G14" s="253"/>
      <c r="H14" s="254"/>
      <c r="I14" s="234"/>
      <c r="J14" s="253"/>
      <c r="K14" s="253"/>
    </row>
    <row r="15" spans="1:12" s="168" customFormat="1" ht="25.5" customHeight="1">
      <c r="A15" s="228" t="s">
        <v>258</v>
      </c>
      <c r="B15" s="211">
        <f>SUM(B5:B11)</f>
        <v>91.57</v>
      </c>
      <c r="C15" s="212"/>
      <c r="D15" s="334"/>
      <c r="E15" s="213"/>
      <c r="F15" s="214">
        <f>SUM(F5:F13)</f>
        <v>114.46249999999999</v>
      </c>
      <c r="G15" s="215"/>
      <c r="H15" s="213"/>
      <c r="I15" s="291">
        <f>SUM(I5:I13)</f>
        <v>137.355</v>
      </c>
      <c r="J15" s="330"/>
      <c r="K15" s="331"/>
      <c r="L15" s="135"/>
    </row>
    <row r="16" spans="1:13" s="168" customFormat="1" ht="18.75" customHeight="1">
      <c r="A16" s="229" t="s">
        <v>561</v>
      </c>
      <c r="B16" s="216"/>
      <c r="C16" s="217">
        <v>3143994.53</v>
      </c>
      <c r="D16" s="217">
        <f>D5+D8+D11</f>
        <v>48907045.63</v>
      </c>
      <c r="E16" s="218"/>
      <c r="F16" s="219">
        <v>0</v>
      </c>
      <c r="G16" s="194">
        <f>G5+G8+G11</f>
        <v>54653592.16800001</v>
      </c>
      <c r="H16" s="218"/>
      <c r="I16" s="290"/>
      <c r="J16" s="88">
        <v>3961433.1078</v>
      </c>
      <c r="K16" s="333">
        <f>K5+K8+K11</f>
        <v>71893357.0761</v>
      </c>
      <c r="L16" s="135"/>
      <c r="M16" s="135"/>
    </row>
    <row r="17" spans="1:13" s="168" customFormat="1" ht="27.75" customHeight="1">
      <c r="A17" s="568" t="s">
        <v>260</v>
      </c>
      <c r="B17" s="569"/>
      <c r="C17" s="569"/>
      <c r="D17" s="570">
        <f>D6+D9+D12</f>
        <v>31337366.36</v>
      </c>
      <c r="E17" s="218"/>
      <c r="F17" s="571">
        <v>0</v>
      </c>
      <c r="G17" s="572">
        <f>D17</f>
        <v>31337366.36</v>
      </c>
      <c r="H17" s="218"/>
      <c r="I17" s="569"/>
      <c r="K17" s="573">
        <f>K6+K9+K12</f>
        <v>31337366.36</v>
      </c>
      <c r="L17" s="135"/>
      <c r="M17" s="135"/>
    </row>
    <row r="18" spans="1:13" s="170" customFormat="1" ht="25.5" customHeight="1" thickBot="1">
      <c r="A18" s="190" t="s">
        <v>338</v>
      </c>
      <c r="B18" s="189">
        <f>SUM(B15:B17)</f>
        <v>91.57</v>
      </c>
      <c r="C18" s="189">
        <f>SUM(C15:C17)</f>
        <v>3143994.53</v>
      </c>
      <c r="D18" s="189">
        <f>SUM(D15:D17)</f>
        <v>80244411.99000001</v>
      </c>
      <c r="E18" s="209"/>
      <c r="F18" s="200">
        <f>SUM(F15:F17)</f>
        <v>114.46249999999999</v>
      </c>
      <c r="G18" s="634">
        <f>SUM(G15:G17)</f>
        <v>85990958.52800001</v>
      </c>
      <c r="H18" s="209"/>
      <c r="I18" s="292">
        <f>SUM(I15:I17)</f>
        <v>137.355</v>
      </c>
      <c r="J18" s="327">
        <f>SUM(J15:J17)</f>
        <v>3961433.1078</v>
      </c>
      <c r="K18" s="328">
        <f>SUM(K15:K17)</f>
        <v>103230723.4361</v>
      </c>
      <c r="L18" s="341"/>
      <c r="M18" s="341"/>
    </row>
    <row r="19" spans="1:12" s="222" customFormat="1" ht="27" customHeight="1" thickBot="1">
      <c r="A19" s="182"/>
      <c r="B19" s="255"/>
      <c r="C19" s="255"/>
      <c r="D19" s="255"/>
      <c r="E19" s="255"/>
      <c r="F19" s="255"/>
      <c r="G19" s="255"/>
      <c r="H19" s="256"/>
      <c r="I19" s="256"/>
      <c r="J19" s="177"/>
      <c r="K19" s="177"/>
      <c r="L19" s="176"/>
    </row>
    <row r="20" spans="1:11" s="101" customFormat="1" ht="41.25" customHeight="1" thickBot="1">
      <c r="A20" s="870" t="s">
        <v>409</v>
      </c>
      <c r="B20" s="871"/>
      <c r="C20" s="871"/>
      <c r="D20" s="871"/>
      <c r="E20" s="871"/>
      <c r="F20" s="871"/>
      <c r="G20" s="871"/>
      <c r="H20" s="871"/>
      <c r="I20" s="871"/>
      <c r="J20" s="871"/>
      <c r="K20" s="872"/>
    </row>
    <row r="21" spans="1:11" s="101" customFormat="1" ht="42.75" customHeight="1" thickBot="1">
      <c r="A21" s="342"/>
      <c r="B21" s="342"/>
      <c r="C21" s="342"/>
      <c r="D21" s="342"/>
      <c r="E21" s="342"/>
      <c r="F21" s="342"/>
      <c r="G21" s="342"/>
      <c r="H21" s="342"/>
      <c r="I21" s="342"/>
      <c r="J21" s="342"/>
      <c r="K21" s="342"/>
    </row>
    <row r="22" spans="1:13" s="100" customFormat="1" ht="32.25" customHeight="1" thickBot="1">
      <c r="A22" s="889" t="s">
        <v>342</v>
      </c>
      <c r="B22" s="890"/>
      <c r="C22" s="890"/>
      <c r="D22" s="890"/>
      <c r="E22" s="890"/>
      <c r="F22" s="890"/>
      <c r="G22" s="890"/>
      <c r="H22" s="890"/>
      <c r="I22" s="890"/>
      <c r="J22" s="890"/>
      <c r="K22" s="891"/>
      <c r="L22" s="402"/>
      <c r="M22" s="269"/>
    </row>
    <row r="23" spans="1:12" s="191" customFormat="1" ht="46.5" customHeight="1" thickBot="1">
      <c r="A23" s="203" t="s">
        <v>204</v>
      </c>
      <c r="B23" s="204" t="s">
        <v>205</v>
      </c>
      <c r="C23" s="207" t="s">
        <v>529</v>
      </c>
      <c r="D23" s="515" t="s">
        <v>534</v>
      </c>
      <c r="E23" s="205"/>
      <c r="F23" s="206" t="s">
        <v>10</v>
      </c>
      <c r="G23" s="207" t="s">
        <v>531</v>
      </c>
      <c r="H23" s="205"/>
      <c r="I23" s="227" t="s">
        <v>380</v>
      </c>
      <c r="J23" s="227" t="s">
        <v>532</v>
      </c>
      <c r="K23" s="340" t="s">
        <v>533</v>
      </c>
      <c r="L23" s="525"/>
    </row>
    <row r="24" spans="1:13" s="235" customFormat="1" ht="19.5" customHeight="1">
      <c r="A24" s="874" t="s">
        <v>104</v>
      </c>
      <c r="B24" s="456">
        <v>313.5</v>
      </c>
      <c r="C24" s="429">
        <v>85002.76</v>
      </c>
      <c r="D24" s="429">
        <v>19708681.54</v>
      </c>
      <c r="E24" s="443"/>
      <c r="F24" s="457">
        <f>B24*1.25</f>
        <v>391.875</v>
      </c>
      <c r="G24" s="458">
        <f>(D24+C24)*1.05</f>
        <v>20783368.515</v>
      </c>
      <c r="H24" s="443"/>
      <c r="I24" s="307">
        <f>F24*1.2</f>
        <v>470.25</v>
      </c>
      <c r="J24" s="459">
        <f>(C24*1.05)*1.2</f>
        <v>107103.4776</v>
      </c>
      <c r="K24" s="78">
        <f>(D24*1.05)*1.4</f>
        <v>28971761.863799997</v>
      </c>
      <c r="L24" s="257"/>
      <c r="M24" s="268"/>
    </row>
    <row r="25" spans="1:13" s="235" customFormat="1" ht="16.5" customHeight="1">
      <c r="A25" s="909"/>
      <c r="B25" s="460">
        <v>108000</v>
      </c>
      <c r="C25" s="618"/>
      <c r="D25" s="442">
        <v>7714053.46</v>
      </c>
      <c r="E25" s="445"/>
      <c r="F25" s="461">
        <v>108000</v>
      </c>
      <c r="G25" s="442">
        <v>7714053.46</v>
      </c>
      <c r="H25" s="445"/>
      <c r="I25" s="462">
        <v>108000</v>
      </c>
      <c r="J25" s="618"/>
      <c r="K25" s="619">
        <v>7714053.46</v>
      </c>
      <c r="L25" s="257"/>
      <c r="M25" s="268"/>
    </row>
    <row r="26" spans="1:13" s="235" customFormat="1" ht="18" customHeight="1">
      <c r="A26" s="910"/>
      <c r="B26" s="463" t="s">
        <v>235</v>
      </c>
      <c r="C26" s="618"/>
      <c r="D26" s="464" t="s">
        <v>261</v>
      </c>
      <c r="E26" s="445"/>
      <c r="F26" s="465" t="s">
        <v>235</v>
      </c>
      <c r="G26" s="454" t="s">
        <v>261</v>
      </c>
      <c r="H26" s="445"/>
      <c r="I26" s="466" t="s">
        <v>235</v>
      </c>
      <c r="J26" s="618"/>
      <c r="K26" s="467" t="s">
        <v>261</v>
      </c>
      <c r="M26" s="268"/>
    </row>
    <row r="27" spans="1:12" s="235" customFormat="1" ht="20.25" customHeight="1">
      <c r="A27" s="181" t="s">
        <v>105</v>
      </c>
      <c r="B27" s="620">
        <v>0</v>
      </c>
      <c r="C27" s="142"/>
      <c r="D27" s="469">
        <v>290529</v>
      </c>
      <c r="E27" s="443"/>
      <c r="F27" s="470">
        <v>0</v>
      </c>
      <c r="G27" s="434">
        <f>D27*1.05</f>
        <v>305055.45</v>
      </c>
      <c r="H27" s="443"/>
      <c r="I27" s="307"/>
      <c r="J27" s="78"/>
      <c r="K27" s="472">
        <f>(D27*1.05)*1.4</f>
        <v>427077.63</v>
      </c>
      <c r="L27" s="257"/>
    </row>
    <row r="28" spans="1:11" s="235" customFormat="1" ht="19.5" customHeight="1">
      <c r="A28" s="181" t="s">
        <v>106</v>
      </c>
      <c r="B28" s="521">
        <v>0</v>
      </c>
      <c r="C28" s="142"/>
      <c r="D28" s="471">
        <v>772509</v>
      </c>
      <c r="E28" s="443"/>
      <c r="F28" s="472">
        <v>0</v>
      </c>
      <c r="G28" s="434">
        <f>D28*1.05</f>
        <v>811134.4500000001</v>
      </c>
      <c r="H28" s="443"/>
      <c r="I28" s="307"/>
      <c r="J28" s="78"/>
      <c r="K28" s="472">
        <f>(D28*1.05)*1.4</f>
        <v>1135588.23</v>
      </c>
    </row>
    <row r="29" spans="1:12" s="235" customFormat="1" ht="30" customHeight="1">
      <c r="A29" s="873" t="s">
        <v>107</v>
      </c>
      <c r="B29" s="868">
        <v>0</v>
      </c>
      <c r="C29" s="142"/>
      <c r="D29" s="286">
        <v>251618</v>
      </c>
      <c r="E29" s="443"/>
      <c r="F29" s="450">
        <v>0</v>
      </c>
      <c r="G29" s="434">
        <f>D29*1.05</f>
        <v>264198.9</v>
      </c>
      <c r="H29" s="443"/>
      <c r="I29" s="307"/>
      <c r="J29" s="78"/>
      <c r="K29" s="472">
        <f>(D29*1.05)*1.4</f>
        <v>369878.46</v>
      </c>
      <c r="L29" s="403"/>
    </row>
    <row r="30" spans="1:12" s="235" customFormat="1" ht="27.75" customHeight="1">
      <c r="A30" s="874"/>
      <c r="B30" s="876"/>
      <c r="C30" s="142"/>
      <c r="D30" s="517">
        <v>2880695.06</v>
      </c>
      <c r="E30" s="516"/>
      <c r="F30" s="450"/>
      <c r="G30" s="517">
        <v>2880695.06</v>
      </c>
      <c r="H30" s="443"/>
      <c r="I30" s="307"/>
      <c r="J30" s="78"/>
      <c r="K30" s="621">
        <v>2880695.06</v>
      </c>
      <c r="L30" s="403"/>
    </row>
    <row r="31" spans="1:12" s="235" customFormat="1" ht="27.75" customHeight="1">
      <c r="A31" s="875"/>
      <c r="B31" s="869"/>
      <c r="C31" s="142"/>
      <c r="D31" s="518" t="s">
        <v>261</v>
      </c>
      <c r="E31" s="516"/>
      <c r="F31" s="450"/>
      <c r="G31" s="518" t="s">
        <v>261</v>
      </c>
      <c r="H31" s="443"/>
      <c r="I31" s="307"/>
      <c r="J31" s="78"/>
      <c r="K31" s="622" t="s">
        <v>261</v>
      </c>
      <c r="L31" s="638"/>
    </row>
    <row r="32" spans="1:12" s="235" customFormat="1" ht="23.25" customHeight="1">
      <c r="A32" s="873" t="s">
        <v>108</v>
      </c>
      <c r="B32" s="868">
        <v>0</v>
      </c>
      <c r="C32" s="142"/>
      <c r="D32" s="469">
        <v>885724</v>
      </c>
      <c r="E32" s="443"/>
      <c r="F32" s="472">
        <v>0</v>
      </c>
      <c r="G32" s="434">
        <f>D32*1.05</f>
        <v>930010.2000000001</v>
      </c>
      <c r="H32" s="443"/>
      <c r="I32" s="307"/>
      <c r="J32" s="78"/>
      <c r="K32" s="472">
        <f>(D32*1.05)*1.4</f>
        <v>1302014.28</v>
      </c>
      <c r="L32" s="639"/>
    </row>
    <row r="33" spans="1:13" s="235" customFormat="1" ht="16.5" customHeight="1">
      <c r="A33" s="874"/>
      <c r="B33" s="876"/>
      <c r="C33" s="618"/>
      <c r="D33" s="442">
        <v>746260.02</v>
      </c>
      <c r="E33" s="445"/>
      <c r="F33" s="474"/>
      <c r="G33" s="442">
        <v>746260.02</v>
      </c>
      <c r="H33" s="445"/>
      <c r="I33" s="307"/>
      <c r="J33" s="618"/>
      <c r="K33" s="475">
        <v>746260.02</v>
      </c>
      <c r="M33" s="268"/>
    </row>
    <row r="34" spans="1:13" s="235" customFormat="1" ht="15.75" customHeight="1">
      <c r="A34" s="875"/>
      <c r="B34" s="869"/>
      <c r="C34" s="618"/>
      <c r="D34" s="464" t="s">
        <v>261</v>
      </c>
      <c r="E34" s="445"/>
      <c r="F34" s="476"/>
      <c r="G34" s="454" t="s">
        <v>261</v>
      </c>
      <c r="H34" s="445"/>
      <c r="I34" s="307"/>
      <c r="J34" s="618"/>
      <c r="K34" s="467" t="s">
        <v>261</v>
      </c>
      <c r="L34" s="257"/>
      <c r="M34" s="268"/>
    </row>
    <row r="35" spans="1:11" s="235" customFormat="1" ht="19.5" customHeight="1">
      <c r="A35" s="181" t="s">
        <v>109</v>
      </c>
      <c r="B35" s="78">
        <v>0</v>
      </c>
      <c r="C35" s="471"/>
      <c r="D35" s="471">
        <v>518853</v>
      </c>
      <c r="E35" s="443"/>
      <c r="F35" s="472">
        <v>0</v>
      </c>
      <c r="G35" s="194">
        <f>D35*1.05</f>
        <v>544795.65</v>
      </c>
      <c r="H35" s="443"/>
      <c r="I35" s="307"/>
      <c r="J35" s="78"/>
      <c r="K35" s="472">
        <f>(D35*1.05)*1.4</f>
        <v>762713.91</v>
      </c>
    </row>
    <row r="36" spans="1:12" s="235" customFormat="1" ht="17.25" customHeight="1">
      <c r="A36" s="231" t="s">
        <v>110</v>
      </c>
      <c r="B36" s="428">
        <v>0</v>
      </c>
      <c r="C36" s="438">
        <v>49063.5</v>
      </c>
      <c r="D36" s="142">
        <v>373848</v>
      </c>
      <c r="E36" s="443"/>
      <c r="F36" s="419">
        <v>0</v>
      </c>
      <c r="G36" s="440">
        <f>(C36+D36)*1.05</f>
        <v>444057.075</v>
      </c>
      <c r="H36" s="443"/>
      <c r="I36" s="307"/>
      <c r="J36" s="419">
        <f>(C36*1.05)*1.2</f>
        <v>61820.01</v>
      </c>
      <c r="K36" s="78">
        <f>(D36*1.05)*1.4</f>
        <v>549556.56</v>
      </c>
      <c r="L36" s="257"/>
    </row>
    <row r="37" spans="1:12" s="235" customFormat="1" ht="17.25" customHeight="1">
      <c r="A37" s="873" t="s">
        <v>117</v>
      </c>
      <c r="B37" s="925">
        <v>0</v>
      </c>
      <c r="C37" s="142"/>
      <c r="D37" s="520"/>
      <c r="E37" s="443"/>
      <c r="F37" s="78"/>
      <c r="G37" s="520">
        <f>D37*1.05</f>
        <v>0</v>
      </c>
      <c r="H37" s="443"/>
      <c r="I37" s="307"/>
      <c r="J37" s="78"/>
      <c r="K37" s="428">
        <f>(D37*1.05)*1.4</f>
        <v>0</v>
      </c>
      <c r="L37" s="257"/>
    </row>
    <row r="38" spans="1:11" s="235" customFormat="1" ht="17.25" customHeight="1">
      <c r="A38" s="874"/>
      <c r="B38" s="925"/>
      <c r="C38" s="471"/>
      <c r="D38" s="523">
        <v>337271.19</v>
      </c>
      <c r="E38" s="516"/>
      <c r="F38" s="521"/>
      <c r="G38" s="523">
        <f>D38</f>
        <v>337271.19</v>
      </c>
      <c r="H38" s="516"/>
      <c r="I38" s="307"/>
      <c r="J38" s="521"/>
      <c r="K38" s="522">
        <f>D38</f>
        <v>337271.19</v>
      </c>
    </row>
    <row r="39" spans="1:12" s="235" customFormat="1" ht="24" customHeight="1">
      <c r="A39" s="875"/>
      <c r="B39" s="925"/>
      <c r="C39" s="477"/>
      <c r="D39" s="524" t="s">
        <v>261</v>
      </c>
      <c r="E39" s="519"/>
      <c r="F39" s="521"/>
      <c r="G39" s="524" t="s">
        <v>261</v>
      </c>
      <c r="H39" s="519"/>
      <c r="I39" s="437"/>
      <c r="J39" s="477"/>
      <c r="K39" s="524" t="s">
        <v>261</v>
      </c>
      <c r="L39" s="257"/>
    </row>
    <row r="40" spans="1:11" s="235" customFormat="1" ht="6.75" customHeight="1" thickBot="1">
      <c r="A40" s="237"/>
      <c r="B40" s="257"/>
      <c r="C40" s="238"/>
      <c r="D40" s="238"/>
      <c r="E40" s="258"/>
      <c r="F40" s="257"/>
      <c r="G40" s="238"/>
      <c r="H40" s="258"/>
      <c r="I40" s="258"/>
      <c r="J40" s="238"/>
      <c r="K40" s="238"/>
    </row>
    <row r="41" spans="1:12" s="168" customFormat="1" ht="18.75" customHeight="1">
      <c r="A41" s="228" t="s">
        <v>258</v>
      </c>
      <c r="B41" s="211">
        <f>B24</f>
        <v>313.5</v>
      </c>
      <c r="C41" s="212">
        <v>0</v>
      </c>
      <c r="D41" s="211"/>
      <c r="E41" s="213"/>
      <c r="F41" s="214">
        <v>391.875</v>
      </c>
      <c r="G41" s="215">
        <f>C41*1.05</f>
        <v>0</v>
      </c>
      <c r="H41" s="213"/>
      <c r="I41" s="291">
        <v>470.25</v>
      </c>
      <c r="J41" s="330">
        <f>G41*1.2</f>
        <v>0</v>
      </c>
      <c r="K41" s="331"/>
      <c r="L41" s="135"/>
    </row>
    <row r="42" spans="1:12" s="173" customFormat="1" ht="18.75" customHeight="1">
      <c r="A42" s="230" t="s">
        <v>64</v>
      </c>
      <c r="B42" s="223">
        <v>108000</v>
      </c>
      <c r="C42" s="232">
        <v>0</v>
      </c>
      <c r="D42" s="223"/>
      <c r="E42" s="210"/>
      <c r="F42" s="224">
        <v>108000</v>
      </c>
      <c r="G42" s="233"/>
      <c r="H42" s="210"/>
      <c r="I42" s="223">
        <v>108000</v>
      </c>
      <c r="J42" s="329">
        <f>G42*1.2</f>
        <v>0</v>
      </c>
      <c r="K42" s="332"/>
      <c r="L42" s="135"/>
    </row>
    <row r="43" spans="1:12" s="168" customFormat="1" ht="18.75" customHeight="1">
      <c r="A43" s="229" t="s">
        <v>259</v>
      </c>
      <c r="B43" s="216">
        <v>0</v>
      </c>
      <c r="C43" s="217">
        <f>C24+C27+C28+C29+C32+C35+C36+C39</f>
        <v>134066.26</v>
      </c>
      <c r="D43" s="216">
        <f>D24+D27+D28+D29+D32+D35+D36+D37</f>
        <v>22801762.54</v>
      </c>
      <c r="E43" s="218"/>
      <c r="F43" s="219">
        <v>0</v>
      </c>
      <c r="G43" s="194">
        <f>G24+G27+G28+G29+G32+G35+G36</f>
        <v>24082620.239999995</v>
      </c>
      <c r="H43" s="218"/>
      <c r="I43" s="290"/>
      <c r="J43" s="88">
        <f>J24+J27+J28+J29+J32+J35+J36+J39</f>
        <v>168923.4876</v>
      </c>
      <c r="K43" s="333">
        <f>K24+K27+K28+K29+K32+K35+K36+K37</f>
        <v>33518590.933799997</v>
      </c>
      <c r="L43" s="135"/>
    </row>
    <row r="44" spans="1:13" s="168" customFormat="1" ht="17.25" customHeight="1">
      <c r="A44" s="568" t="s">
        <v>260</v>
      </c>
      <c r="B44" s="569">
        <v>0</v>
      </c>
      <c r="C44" s="570"/>
      <c r="D44" s="569">
        <f>D25+D30+D33+D38</f>
        <v>11678279.729999999</v>
      </c>
      <c r="E44" s="218"/>
      <c r="F44" s="571">
        <v>0</v>
      </c>
      <c r="G44" s="572">
        <f>G25+G30+G33+G38</f>
        <v>11678279.729999999</v>
      </c>
      <c r="H44" s="218"/>
      <c r="I44" s="569"/>
      <c r="J44" s="573"/>
      <c r="K44" s="574">
        <f>K25+K30+K33+K38</f>
        <v>11678279.729999999</v>
      </c>
      <c r="L44" s="135"/>
      <c r="M44" s="575"/>
    </row>
    <row r="45" spans="1:12" s="170" customFormat="1" ht="20.25" customHeight="1" thickBot="1">
      <c r="A45" s="190" t="s">
        <v>338</v>
      </c>
      <c r="B45" s="189">
        <f>SUM(B41:B44)</f>
        <v>108313.5</v>
      </c>
      <c r="C45" s="199">
        <f>SUM(C41:C44)</f>
        <v>134066.26</v>
      </c>
      <c r="D45" s="189">
        <f>SUM(D41:D44)</f>
        <v>34480042.269999996</v>
      </c>
      <c r="E45" s="209"/>
      <c r="F45" s="200">
        <f>SUM(F41:F44)</f>
        <v>108391.875</v>
      </c>
      <c r="G45" s="634">
        <f>SUM(G41:G44)</f>
        <v>35760899.96999999</v>
      </c>
      <c r="H45" s="209"/>
      <c r="I45" s="292">
        <f>SUM(I41:I44)</f>
        <v>108470.25</v>
      </c>
      <c r="J45" s="327">
        <f>SUM(J41:J44)</f>
        <v>168923.4876</v>
      </c>
      <c r="K45" s="328">
        <f>SUM(K41:K44)</f>
        <v>45196870.66379999</v>
      </c>
      <c r="L45" s="135"/>
    </row>
    <row r="46" spans="1:11" s="101" customFormat="1" ht="41.25" customHeight="1" thickBot="1">
      <c r="A46" s="870" t="s">
        <v>409</v>
      </c>
      <c r="B46" s="871"/>
      <c r="C46" s="871"/>
      <c r="D46" s="871"/>
      <c r="E46" s="871"/>
      <c r="F46" s="871"/>
      <c r="G46" s="871"/>
      <c r="H46" s="871"/>
      <c r="I46" s="871"/>
      <c r="J46" s="871"/>
      <c r="K46" s="872"/>
    </row>
    <row r="47" spans="1:11" s="101" customFormat="1" ht="42.75" customHeight="1" thickBot="1">
      <c r="A47" s="342"/>
      <c r="B47" s="342"/>
      <c r="C47" s="342"/>
      <c r="D47" s="342"/>
      <c r="E47" s="342"/>
      <c r="F47" s="342"/>
      <c r="G47" s="342"/>
      <c r="H47" s="342"/>
      <c r="I47" s="342"/>
      <c r="J47" s="342"/>
      <c r="K47" s="342"/>
    </row>
    <row r="48" spans="1:12" s="100" customFormat="1" ht="30" customHeight="1" thickBot="1">
      <c r="A48" s="889" t="s">
        <v>257</v>
      </c>
      <c r="B48" s="890"/>
      <c r="C48" s="890"/>
      <c r="D48" s="926"/>
      <c r="E48" s="890"/>
      <c r="F48" s="890"/>
      <c r="G48" s="890"/>
      <c r="H48" s="890"/>
      <c r="I48" s="890"/>
      <c r="J48" s="890"/>
      <c r="K48" s="891"/>
      <c r="L48" s="402"/>
    </row>
    <row r="49" spans="1:12" s="191" customFormat="1" ht="47.25" customHeight="1" thickBot="1">
      <c r="A49" s="203" t="s">
        <v>204</v>
      </c>
      <c r="B49" s="204" t="s">
        <v>205</v>
      </c>
      <c r="C49" s="207" t="s">
        <v>529</v>
      </c>
      <c r="D49" s="526" t="s">
        <v>534</v>
      </c>
      <c r="E49" s="205"/>
      <c r="F49" s="206" t="s">
        <v>10</v>
      </c>
      <c r="G49" s="207" t="s">
        <v>531</v>
      </c>
      <c r="H49" s="205"/>
      <c r="I49" s="227" t="s">
        <v>380</v>
      </c>
      <c r="J49" s="227" t="s">
        <v>532</v>
      </c>
      <c r="K49" s="340" t="s">
        <v>533</v>
      </c>
      <c r="L49" s="525"/>
    </row>
    <row r="50" spans="1:12" s="235" customFormat="1" ht="21.75" customHeight="1">
      <c r="A50" s="873" t="s">
        <v>112</v>
      </c>
      <c r="B50" s="886">
        <v>8612.18</v>
      </c>
      <c r="C50" s="438">
        <v>92034</v>
      </c>
      <c r="D50" s="418">
        <v>11171019.57</v>
      </c>
      <c r="E50" s="439"/>
      <c r="F50" s="865">
        <f>B50*1.25</f>
        <v>10765.225</v>
      </c>
      <c r="G50" s="440">
        <f>(C50+D50)*1.05</f>
        <v>11826206.2485</v>
      </c>
      <c r="H50" s="441"/>
      <c r="I50" s="879">
        <f>F50*1.2</f>
        <v>12918.27</v>
      </c>
      <c r="J50" s="419">
        <f>(C50*1.05)*1.2</f>
        <v>115962.84</v>
      </c>
      <c r="K50" s="78">
        <f>(D50*1.05)*1.4</f>
        <v>16421398.767900001</v>
      </c>
      <c r="L50" s="257"/>
    </row>
    <row r="51" spans="1:11" s="235" customFormat="1" ht="24.75" customHeight="1">
      <c r="A51" s="874"/>
      <c r="B51" s="887"/>
      <c r="C51" s="618"/>
      <c r="D51" s="442">
        <v>5106513.25</v>
      </c>
      <c r="E51" s="443"/>
      <c r="F51" s="866"/>
      <c r="G51" s="444">
        <f>D51</f>
        <v>5106513.25</v>
      </c>
      <c r="H51" s="445"/>
      <c r="I51" s="880"/>
      <c r="J51" s="618"/>
      <c r="K51" s="446">
        <f>D51</f>
        <v>5106513.25</v>
      </c>
    </row>
    <row r="52" spans="1:11" s="235" customFormat="1" ht="25.5" customHeight="1">
      <c r="A52" s="875"/>
      <c r="B52" s="888"/>
      <c r="C52" s="618"/>
      <c r="D52" s="447" t="s">
        <v>261</v>
      </c>
      <c r="E52" s="445"/>
      <c r="F52" s="867"/>
      <c r="G52" s="447" t="s">
        <v>261</v>
      </c>
      <c r="H52" s="445"/>
      <c r="I52" s="881"/>
      <c r="J52" s="618"/>
      <c r="K52" s="449" t="s">
        <v>261</v>
      </c>
    </row>
    <row r="53" spans="1:11" s="235" customFormat="1" ht="12.75">
      <c r="A53" s="873" t="s">
        <v>118</v>
      </c>
      <c r="B53" s="868">
        <v>0</v>
      </c>
      <c r="C53" s="442">
        <v>353117.85</v>
      </c>
      <c r="D53" s="427"/>
      <c r="E53" s="445"/>
      <c r="F53" s="877">
        <v>0</v>
      </c>
      <c r="G53" s="444">
        <v>353117.85</v>
      </c>
      <c r="H53" s="445"/>
      <c r="I53" s="892"/>
      <c r="J53" s="446">
        <v>353117.85</v>
      </c>
      <c r="K53" s="433"/>
    </row>
    <row r="54" spans="1:11" s="235" customFormat="1" ht="30" customHeight="1">
      <c r="A54" s="875"/>
      <c r="B54" s="869"/>
      <c r="C54" s="447" t="s">
        <v>261</v>
      </c>
      <c r="D54" s="448"/>
      <c r="E54" s="445"/>
      <c r="F54" s="878"/>
      <c r="G54" s="447" t="s">
        <v>261</v>
      </c>
      <c r="H54" s="445"/>
      <c r="I54" s="893"/>
      <c r="J54" s="449" t="s">
        <v>261</v>
      </c>
      <c r="K54" s="448"/>
    </row>
    <row r="55" spans="1:11" s="235" customFormat="1" ht="21" customHeight="1">
      <c r="A55" s="873" t="s">
        <v>119</v>
      </c>
      <c r="B55" s="868">
        <v>0</v>
      </c>
      <c r="C55" s="618"/>
      <c r="D55" s="442">
        <v>394889.84</v>
      </c>
      <c r="E55" s="445"/>
      <c r="F55" s="452">
        <v>0</v>
      </c>
      <c r="G55" s="442">
        <v>394889.84</v>
      </c>
      <c r="H55" s="445"/>
      <c r="I55" s="437"/>
      <c r="J55" s="618"/>
      <c r="K55" s="453">
        <v>394889.84</v>
      </c>
    </row>
    <row r="56" spans="1:11" s="235" customFormat="1" ht="20.25" customHeight="1">
      <c r="A56" s="875"/>
      <c r="B56" s="869"/>
      <c r="C56" s="618"/>
      <c r="D56" s="454" t="s">
        <v>261</v>
      </c>
      <c r="E56" s="451"/>
      <c r="F56" s="452">
        <v>0</v>
      </c>
      <c r="G56" s="454" t="s">
        <v>261</v>
      </c>
      <c r="H56" s="451"/>
      <c r="I56" s="437"/>
      <c r="J56" s="618"/>
      <c r="K56" s="455" t="s">
        <v>236</v>
      </c>
    </row>
    <row r="57" spans="1:12" s="239" customFormat="1" ht="12.75" customHeight="1" thickBot="1">
      <c r="A57" s="252"/>
      <c r="B57" s="259"/>
      <c r="C57" s="260"/>
      <c r="D57" s="260"/>
      <c r="E57" s="258"/>
      <c r="F57" s="261"/>
      <c r="G57" s="260"/>
      <c r="H57" s="258"/>
      <c r="I57" s="258"/>
      <c r="J57" s="260"/>
      <c r="K57" s="260"/>
      <c r="L57" s="261"/>
    </row>
    <row r="58" spans="1:12" s="170" customFormat="1" ht="24" customHeight="1">
      <c r="A58" s="343" t="s">
        <v>258</v>
      </c>
      <c r="B58" s="211">
        <f>SUM(B50:B56)</f>
        <v>8612.18</v>
      </c>
      <c r="C58" s="212"/>
      <c r="D58" s="211"/>
      <c r="E58" s="208"/>
      <c r="F58" s="214">
        <f>SUM(F50:F56)</f>
        <v>10765.225</v>
      </c>
      <c r="G58" s="215"/>
      <c r="H58" s="213"/>
      <c r="I58" s="291">
        <v>12918.27</v>
      </c>
      <c r="J58" s="330"/>
      <c r="K58" s="331"/>
      <c r="L58" s="341"/>
    </row>
    <row r="59" spans="1:12" s="170" customFormat="1" ht="23.25" customHeight="1">
      <c r="A59" s="344" t="s">
        <v>259</v>
      </c>
      <c r="B59" s="216"/>
      <c r="C59" s="217">
        <v>92034</v>
      </c>
      <c r="D59" s="418">
        <v>11171019.57</v>
      </c>
      <c r="E59" s="193"/>
      <c r="F59" s="219"/>
      <c r="G59" s="194">
        <f>G50</f>
        <v>11826206.2485</v>
      </c>
      <c r="H59" s="218"/>
      <c r="I59" s="290"/>
      <c r="J59" s="419">
        <f>(C59*1.05)*1.2</f>
        <v>115962.84</v>
      </c>
      <c r="K59" s="78">
        <f>(D59*1.05)*1.4</f>
        <v>16421398.767900001</v>
      </c>
      <c r="L59" s="341"/>
    </row>
    <row r="60" spans="1:12" s="170" customFormat="1" ht="24" customHeight="1">
      <c r="A60" s="576" t="s">
        <v>260</v>
      </c>
      <c r="B60" s="569"/>
      <c r="C60" s="582">
        <f>C53</f>
        <v>353117.85</v>
      </c>
      <c r="D60" s="581">
        <f>D51+D55</f>
        <v>5501403.09</v>
      </c>
      <c r="E60" s="193"/>
      <c r="F60" s="571"/>
      <c r="G60" s="582">
        <f>G51+G53+G55</f>
        <v>5854520.9399999995</v>
      </c>
      <c r="H60" s="218"/>
      <c r="I60" s="569"/>
      <c r="J60" s="628">
        <f>J53</f>
        <v>353117.85</v>
      </c>
      <c r="K60" s="585">
        <f>K51+K55</f>
        <v>5501403.09</v>
      </c>
      <c r="L60" s="341"/>
    </row>
    <row r="61" spans="1:12" s="170" customFormat="1" ht="18.75" customHeight="1" thickBot="1">
      <c r="A61" s="190" t="s">
        <v>338</v>
      </c>
      <c r="B61" s="189">
        <f>SUM(B58:B60)</f>
        <v>8612.18</v>
      </c>
      <c r="C61" s="199">
        <f>SUM(C58:C60)</f>
        <v>445151.85</v>
      </c>
      <c r="D61" s="189">
        <f>SUM(D59:D60)</f>
        <v>16672422.66</v>
      </c>
      <c r="E61" s="209"/>
      <c r="F61" s="200">
        <f>SUM(F58:F60)</f>
        <v>10765.225</v>
      </c>
      <c r="G61" s="201">
        <f>SUM(G59:G60)</f>
        <v>17680727.188500002</v>
      </c>
      <c r="H61" s="209"/>
      <c r="I61" s="292">
        <f>SUM(I58:I60)</f>
        <v>12918.27</v>
      </c>
      <c r="J61" s="327">
        <f>SUM(J59:J60)</f>
        <v>469080.68999999994</v>
      </c>
      <c r="K61" s="328">
        <f>SUM(K59:K60)</f>
        <v>21922801.8579</v>
      </c>
      <c r="L61" s="341"/>
    </row>
    <row r="62" spans="1:12" s="222" customFormat="1" ht="15" customHeight="1" thickBot="1">
      <c r="A62" s="182"/>
      <c r="B62" s="255"/>
      <c r="C62" s="255"/>
      <c r="D62" s="255"/>
      <c r="E62" s="256"/>
      <c r="F62" s="177"/>
      <c r="G62" s="177"/>
      <c r="H62" s="256"/>
      <c r="I62" s="256"/>
      <c r="J62" s="177"/>
      <c r="K62" s="177"/>
      <c r="L62" s="176"/>
    </row>
    <row r="63" spans="1:11" s="101" customFormat="1" ht="41.25" customHeight="1" thickBot="1">
      <c r="A63" s="870" t="s">
        <v>409</v>
      </c>
      <c r="B63" s="871"/>
      <c r="C63" s="871"/>
      <c r="D63" s="871"/>
      <c r="E63" s="871"/>
      <c r="F63" s="871"/>
      <c r="G63" s="871"/>
      <c r="H63" s="871"/>
      <c r="I63" s="871"/>
      <c r="J63" s="871"/>
      <c r="K63" s="872"/>
    </row>
    <row r="64" spans="1:11" s="101" customFormat="1" ht="42.75" customHeight="1" thickBot="1">
      <c r="A64" s="342"/>
      <c r="B64" s="342"/>
      <c r="C64" s="342"/>
      <c r="D64" s="342"/>
      <c r="E64" s="342"/>
      <c r="F64" s="342"/>
      <c r="G64" s="342"/>
      <c r="H64" s="342"/>
      <c r="I64" s="342"/>
      <c r="J64" s="342"/>
      <c r="K64" s="342"/>
    </row>
    <row r="65" spans="1:11" s="100" customFormat="1" ht="28.5" customHeight="1" thickBot="1">
      <c r="A65" s="889" t="s">
        <v>111</v>
      </c>
      <c r="B65" s="890"/>
      <c r="C65" s="890"/>
      <c r="D65" s="890"/>
      <c r="E65" s="890"/>
      <c r="F65" s="890"/>
      <c r="G65" s="890"/>
      <c r="H65" s="890"/>
      <c r="I65" s="890"/>
      <c r="J65" s="890"/>
      <c r="K65" s="891"/>
    </row>
    <row r="66" spans="1:11" s="191" customFormat="1" ht="48.75" customHeight="1" thickBot="1">
      <c r="A66" s="203" t="s">
        <v>204</v>
      </c>
      <c r="B66" s="204" t="s">
        <v>205</v>
      </c>
      <c r="C66" s="336" t="s">
        <v>529</v>
      </c>
      <c r="D66" s="336" t="s">
        <v>534</v>
      </c>
      <c r="E66" s="205"/>
      <c r="F66" s="206" t="s">
        <v>10</v>
      </c>
      <c r="G66" s="336" t="s">
        <v>531</v>
      </c>
      <c r="H66" s="205"/>
      <c r="I66" s="227" t="s">
        <v>380</v>
      </c>
      <c r="J66" s="227" t="s">
        <v>532</v>
      </c>
      <c r="K66" s="340" t="s">
        <v>533</v>
      </c>
    </row>
    <row r="67" spans="1:13" s="235" customFormat="1" ht="15.75" customHeight="1">
      <c r="A67" s="873" t="s">
        <v>113</v>
      </c>
      <c r="B67" s="884">
        <v>13589.76</v>
      </c>
      <c r="C67" s="420"/>
      <c r="D67" s="420">
        <v>7396410</v>
      </c>
      <c r="E67" s="265"/>
      <c r="F67" s="884">
        <f>B67*1.25</f>
        <v>16987.2</v>
      </c>
      <c r="G67" s="420">
        <f>(C67+D67)*1.05</f>
        <v>7766230.5</v>
      </c>
      <c r="H67" s="265"/>
      <c r="I67" s="882">
        <f>F67*1.2</f>
        <v>20384.64</v>
      </c>
      <c r="J67" s="436">
        <f>(C67*1.05)*1.2</f>
        <v>0</v>
      </c>
      <c r="K67" s="436">
        <f>(D67*1.05)*1.4</f>
        <v>10872722.7</v>
      </c>
      <c r="L67" s="257"/>
      <c r="M67" s="257"/>
    </row>
    <row r="68" spans="1:12" s="235" customFormat="1" ht="15.75" customHeight="1">
      <c r="A68" s="874"/>
      <c r="B68" s="885"/>
      <c r="C68" s="420"/>
      <c r="D68" s="420"/>
      <c r="E68" s="240"/>
      <c r="F68" s="885"/>
      <c r="G68" s="420"/>
      <c r="H68" s="240"/>
      <c r="I68" s="883"/>
      <c r="J68" s="436"/>
      <c r="K68" s="436"/>
      <c r="L68" s="257"/>
    </row>
    <row r="69" spans="1:12" s="235" customFormat="1" ht="27.75" customHeight="1">
      <c r="A69" s="909"/>
      <c r="B69" s="421">
        <v>165266.21</v>
      </c>
      <c r="C69" s="618"/>
      <c r="D69" s="422">
        <v>1349439.26</v>
      </c>
      <c r="E69" s="240"/>
      <c r="F69" s="430">
        <v>165266.21</v>
      </c>
      <c r="G69" s="422">
        <v>1349439.26</v>
      </c>
      <c r="H69" s="240"/>
      <c r="I69" s="624">
        <v>165266.21</v>
      </c>
      <c r="J69" s="618"/>
      <c r="K69" s="422">
        <v>1349439.26</v>
      </c>
      <c r="L69" s="257"/>
    </row>
    <row r="70" spans="1:11" s="235" customFormat="1" ht="31.5" customHeight="1">
      <c r="A70" s="910"/>
      <c r="B70" s="423" t="s">
        <v>235</v>
      </c>
      <c r="C70" s="618"/>
      <c r="D70" s="424" t="s">
        <v>261</v>
      </c>
      <c r="E70" s="240"/>
      <c r="F70" s="431" t="s">
        <v>235</v>
      </c>
      <c r="G70" s="424" t="s">
        <v>261</v>
      </c>
      <c r="H70" s="240"/>
      <c r="I70" s="625" t="s">
        <v>235</v>
      </c>
      <c r="J70" s="618"/>
      <c r="K70" s="424" t="s">
        <v>261</v>
      </c>
    </row>
    <row r="71" spans="1:12" s="235" customFormat="1" ht="22.5" customHeight="1">
      <c r="A71" s="873" t="s">
        <v>322</v>
      </c>
      <c r="B71" s="947"/>
      <c r="C71" s="425">
        <v>0</v>
      </c>
      <c r="D71" s="473"/>
      <c r="E71" s="240"/>
      <c r="F71" s="432">
        <f>B71*1.25</f>
        <v>0</v>
      </c>
      <c r="G71" s="426">
        <f>D71*1.05</f>
        <v>0</v>
      </c>
      <c r="H71" s="240"/>
      <c r="I71" s="435">
        <f>F71*1.2</f>
        <v>0</v>
      </c>
      <c r="J71" s="468"/>
      <c r="K71" s="428">
        <f>(D71*1.05)*1.4</f>
        <v>0</v>
      </c>
      <c r="L71" s="257"/>
    </row>
    <row r="72" spans="1:12" s="235" customFormat="1" ht="22.5" customHeight="1">
      <c r="A72" s="874"/>
      <c r="B72" s="948"/>
      <c r="C72" s="425"/>
      <c r="D72" s="529">
        <f>221861.63+588984.48</f>
        <v>810846.11</v>
      </c>
      <c r="E72" s="527"/>
      <c r="F72" s="531"/>
      <c r="G72" s="529">
        <f>D72</f>
        <v>810846.11</v>
      </c>
      <c r="H72" s="527"/>
      <c r="I72" s="435"/>
      <c r="J72" s="480"/>
      <c r="K72" s="522">
        <f>D72</f>
        <v>810846.11</v>
      </c>
      <c r="L72" s="257"/>
    </row>
    <row r="73" spans="1:11" s="235" customFormat="1" ht="22.5" customHeight="1">
      <c r="A73" s="875"/>
      <c r="B73" s="949"/>
      <c r="C73" s="425"/>
      <c r="D73" s="530" t="s">
        <v>261</v>
      </c>
      <c r="E73" s="527"/>
      <c r="F73" s="531"/>
      <c r="G73" s="530" t="s">
        <v>261</v>
      </c>
      <c r="H73" s="527"/>
      <c r="I73" s="435"/>
      <c r="J73" s="480"/>
      <c r="K73" s="533" t="s">
        <v>261</v>
      </c>
    </row>
    <row r="74" spans="1:11" s="235" customFormat="1" ht="19.5" customHeight="1">
      <c r="A74" s="873" t="s">
        <v>114</v>
      </c>
      <c r="B74" s="426">
        <v>0</v>
      </c>
      <c r="C74" s="427"/>
      <c r="D74" s="528"/>
      <c r="E74" s="236"/>
      <c r="F74" s="78"/>
      <c r="G74" s="532">
        <f>D74*1.05</f>
        <v>0</v>
      </c>
      <c r="H74" s="236"/>
      <c r="I74" s="626"/>
      <c r="J74" s="433"/>
      <c r="K74" s="532">
        <f>(D74*1.05)*1.4</f>
        <v>0</v>
      </c>
    </row>
    <row r="75" spans="1:12" s="235" customFormat="1" ht="16.5" customHeight="1">
      <c r="A75" s="874"/>
      <c r="B75" s="485"/>
      <c r="C75" s="618"/>
      <c r="D75" s="422">
        <v>626324.3</v>
      </c>
      <c r="E75" s="240"/>
      <c r="F75" s="485"/>
      <c r="G75" s="422">
        <f>D75</f>
        <v>626324.3</v>
      </c>
      <c r="H75" s="240"/>
      <c r="I75" s="487"/>
      <c r="J75" s="618"/>
      <c r="K75" s="422">
        <f>D75</f>
        <v>626324.3</v>
      </c>
      <c r="L75" s="257"/>
    </row>
    <row r="76" spans="1:12" s="235" customFormat="1" ht="18" customHeight="1">
      <c r="A76" s="875"/>
      <c r="B76" s="485"/>
      <c r="C76" s="618"/>
      <c r="D76" s="424" t="s">
        <v>261</v>
      </c>
      <c r="E76" s="240"/>
      <c r="F76" s="486"/>
      <c r="G76" s="424" t="s">
        <v>261</v>
      </c>
      <c r="H76" s="240"/>
      <c r="I76" s="488"/>
      <c r="J76" s="618"/>
      <c r="K76" s="424" t="s">
        <v>261</v>
      </c>
      <c r="L76" s="257"/>
    </row>
    <row r="77" spans="1:11" s="235" customFormat="1" ht="15.75" customHeight="1">
      <c r="A77" s="873" t="s">
        <v>115</v>
      </c>
      <c r="B77" s="428">
        <v>0</v>
      </c>
      <c r="C77" s="618"/>
      <c r="D77" s="142">
        <v>1345227</v>
      </c>
      <c r="E77" s="234"/>
      <c r="F77" s="78"/>
      <c r="G77" s="434">
        <f>D77*1.05</f>
        <v>1412488.35</v>
      </c>
      <c r="H77" s="234"/>
      <c r="I77" s="627"/>
      <c r="J77" s="78"/>
      <c r="K77" s="78">
        <f>(D77*1.05)*1.4</f>
        <v>1977483.69</v>
      </c>
    </row>
    <row r="78" spans="1:11" s="235" customFormat="1" ht="15.75" customHeight="1">
      <c r="A78" s="875"/>
      <c r="B78" s="428"/>
      <c r="C78" s="623" t="s">
        <v>261</v>
      </c>
      <c r="D78" s="424">
        <v>2776.95</v>
      </c>
      <c r="E78" s="234"/>
      <c r="F78" s="78"/>
      <c r="G78" s="511">
        <v>2776.95</v>
      </c>
      <c r="H78" s="234"/>
      <c r="I78" s="307"/>
      <c r="J78" s="623" t="s">
        <v>261</v>
      </c>
      <c r="K78" s="533">
        <v>2776.95</v>
      </c>
    </row>
    <row r="79" spans="1:11" s="235" customFormat="1" ht="15.75" customHeight="1">
      <c r="A79" s="873" t="s">
        <v>116</v>
      </c>
      <c r="B79" s="480"/>
      <c r="C79" s="517">
        <v>1014529.95</v>
      </c>
      <c r="D79" s="554"/>
      <c r="E79" s="234"/>
      <c r="F79" s="78"/>
      <c r="G79" s="555">
        <v>1014529.95</v>
      </c>
      <c r="H79" s="234"/>
      <c r="I79" s="627"/>
      <c r="J79" s="517">
        <v>1014529.95</v>
      </c>
      <c r="K79" s="472"/>
    </row>
    <row r="80" spans="1:11" s="235" customFormat="1" ht="15.75" customHeight="1">
      <c r="A80" s="875"/>
      <c r="B80" s="425">
        <v>0</v>
      </c>
      <c r="C80" s="518" t="s">
        <v>261</v>
      </c>
      <c r="D80" s="554"/>
      <c r="E80" s="234"/>
      <c r="F80" s="93"/>
      <c r="G80" s="555" t="s">
        <v>261</v>
      </c>
      <c r="H80" s="234"/>
      <c r="I80" s="627"/>
      <c r="J80" s="518" t="s">
        <v>261</v>
      </c>
      <c r="K80" s="472"/>
    </row>
    <row r="81" spans="1:12" s="168" customFormat="1" ht="15.75" customHeight="1">
      <c r="A81" s="873" t="s">
        <v>120</v>
      </c>
      <c r="B81" s="894">
        <v>0</v>
      </c>
      <c r="C81" s="617"/>
      <c r="D81" s="142"/>
      <c r="E81" s="266"/>
      <c r="F81" s="78"/>
      <c r="G81" s="88">
        <f>C81*1.05</f>
        <v>0</v>
      </c>
      <c r="H81" s="266"/>
      <c r="I81" s="307"/>
      <c r="J81" s="468">
        <f>(C81*1.05)*1.2</f>
        <v>0</v>
      </c>
      <c r="K81" s="78"/>
      <c r="L81" s="135"/>
    </row>
    <row r="82" spans="1:12" s="168" customFormat="1" ht="15.75" customHeight="1">
      <c r="A82" s="874"/>
      <c r="B82" s="895"/>
      <c r="C82" s="517">
        <v>348086.68</v>
      </c>
      <c r="D82" s="142"/>
      <c r="E82" s="263"/>
      <c r="F82" s="78"/>
      <c r="G82" s="517">
        <f>C82</f>
        <v>348086.68</v>
      </c>
      <c r="H82" s="263"/>
      <c r="I82" s="307"/>
      <c r="J82" s="517">
        <f>C82</f>
        <v>348086.68</v>
      </c>
      <c r="K82" s="78"/>
      <c r="L82" s="135"/>
    </row>
    <row r="83" spans="1:12" s="168" customFormat="1" ht="15.75" customHeight="1">
      <c r="A83" s="875"/>
      <c r="B83" s="896"/>
      <c r="C83" s="518" t="s">
        <v>449</v>
      </c>
      <c r="D83" s="142"/>
      <c r="E83" s="263"/>
      <c r="F83" s="78"/>
      <c r="G83" s="518" t="s">
        <v>449</v>
      </c>
      <c r="H83" s="263"/>
      <c r="I83" s="307"/>
      <c r="J83" s="518" t="s">
        <v>449</v>
      </c>
      <c r="K83" s="78"/>
      <c r="L83" s="135"/>
    </row>
    <row r="84" spans="1:11" s="168" customFormat="1" ht="12" customHeight="1" thickBot="1">
      <c r="A84" s="237"/>
      <c r="B84" s="135"/>
      <c r="C84" s="262"/>
      <c r="D84" s="262"/>
      <c r="E84" s="263"/>
      <c r="F84" s="135"/>
      <c r="G84" s="264"/>
      <c r="H84" s="263"/>
      <c r="I84" s="263"/>
      <c r="J84" s="135"/>
      <c r="K84" s="135"/>
    </row>
    <row r="85" spans="1:12" s="170" customFormat="1" ht="24" customHeight="1">
      <c r="A85" s="343" t="s">
        <v>258</v>
      </c>
      <c r="B85" s="211">
        <f>B67</f>
        <v>13589.76</v>
      </c>
      <c r="C85" s="591"/>
      <c r="D85" s="211"/>
      <c r="E85" s="213"/>
      <c r="F85" s="214">
        <f>B85*1.25</f>
        <v>16987.2</v>
      </c>
      <c r="G85" s="215"/>
      <c r="H85" s="213"/>
      <c r="I85" s="291">
        <f>I67+I71</f>
        <v>20384.64</v>
      </c>
      <c r="J85" s="330"/>
      <c r="K85" s="331"/>
      <c r="L85" s="341"/>
    </row>
    <row r="86" spans="1:13" s="196" customFormat="1" ht="28.5" customHeight="1">
      <c r="A86" s="308" t="s">
        <v>65</v>
      </c>
      <c r="B86" s="223">
        <v>165266.21</v>
      </c>
      <c r="C86" s="592"/>
      <c r="D86" s="223"/>
      <c r="E86" s="210"/>
      <c r="F86" s="224">
        <v>165266.21</v>
      </c>
      <c r="G86" s="233"/>
      <c r="H86" s="210"/>
      <c r="I86" s="223">
        <v>165266.21</v>
      </c>
      <c r="J86" s="329"/>
      <c r="K86" s="332"/>
      <c r="L86" s="494"/>
      <c r="M86" s="202"/>
    </row>
    <row r="87" spans="1:11" s="170" customFormat="1" ht="18.75" customHeight="1">
      <c r="A87" s="344" t="s">
        <v>259</v>
      </c>
      <c r="B87" s="216"/>
      <c r="C87" s="489"/>
      <c r="D87" s="216">
        <f>D67+D71+D74+D77</f>
        <v>8741637</v>
      </c>
      <c r="E87" s="218"/>
      <c r="F87" s="219"/>
      <c r="G87" s="194">
        <f>G67+G77</f>
        <v>9178718.85</v>
      </c>
      <c r="H87" s="218"/>
      <c r="I87" s="290"/>
      <c r="J87" s="88"/>
      <c r="K87" s="333">
        <f>K67+K71+K74+K77</f>
        <v>12850206.389999999</v>
      </c>
    </row>
    <row r="88" spans="1:13" s="579" customFormat="1" ht="23.25" customHeight="1">
      <c r="A88" s="576" t="s">
        <v>260</v>
      </c>
      <c r="B88" s="569"/>
      <c r="C88" s="582">
        <f>C79+C82</f>
        <v>1362616.63</v>
      </c>
      <c r="D88" s="581">
        <f>D69+D72+D75+D78</f>
        <v>2789386.62</v>
      </c>
      <c r="E88" s="218"/>
      <c r="F88" s="571"/>
      <c r="G88" s="572">
        <f>G69+G72+G75+G78+G79+G82</f>
        <v>4152003.2500000005</v>
      </c>
      <c r="H88" s="218"/>
      <c r="I88" s="569"/>
      <c r="J88" s="573">
        <f>J79+J82</f>
        <v>1362616.63</v>
      </c>
      <c r="K88" s="574">
        <f>K69+K72+K75+K78</f>
        <v>2789386.62</v>
      </c>
      <c r="L88" s="577"/>
      <c r="M88" s="578"/>
    </row>
    <row r="89" spans="1:13" s="170" customFormat="1" ht="20.25" customHeight="1" thickBot="1">
      <c r="A89" s="190" t="s">
        <v>338</v>
      </c>
      <c r="B89" s="189">
        <f>SUM(B85:B88)</f>
        <v>178855.97</v>
      </c>
      <c r="C89" s="199">
        <f>SUM(C85:C88)</f>
        <v>1362616.63</v>
      </c>
      <c r="D89" s="189">
        <f>SUM(D87:D88)</f>
        <v>11531023.620000001</v>
      </c>
      <c r="E89" s="209"/>
      <c r="F89" s="200">
        <f>SUM(F85:F88)</f>
        <v>182253.41</v>
      </c>
      <c r="G89" s="634">
        <f>SUM(G85:G88)</f>
        <v>13330722.1</v>
      </c>
      <c r="H89" s="209"/>
      <c r="I89" s="292">
        <f>SUM(I85:I88)</f>
        <v>185650.84999999998</v>
      </c>
      <c r="J89" s="327">
        <f>SUM(J85:J88)</f>
        <v>1362616.63</v>
      </c>
      <c r="K89" s="328">
        <f>SUM(K87:K88)</f>
        <v>15639593.009999998</v>
      </c>
      <c r="L89" s="341"/>
      <c r="M89" s="270"/>
    </row>
    <row r="90" spans="1:11" s="58" customFormat="1" ht="14.25" customHeight="1" thickBot="1">
      <c r="A90" s="182"/>
      <c r="B90" s="175"/>
      <c r="C90" s="175"/>
      <c r="D90" s="175"/>
      <c r="E90" s="175"/>
      <c r="F90" s="176"/>
      <c r="G90" s="177"/>
      <c r="H90" s="175"/>
      <c r="I90" s="175"/>
      <c r="J90" s="176"/>
      <c r="K90" s="176"/>
    </row>
    <row r="91" spans="1:11" s="58" customFormat="1" ht="19.5" customHeight="1" thickBot="1">
      <c r="A91" s="901" t="s">
        <v>410</v>
      </c>
      <c r="B91" s="902"/>
      <c r="C91" s="902"/>
      <c r="D91" s="902"/>
      <c r="E91" s="902"/>
      <c r="F91" s="902"/>
      <c r="G91" s="902"/>
      <c r="H91" s="902"/>
      <c r="I91" s="902"/>
      <c r="J91" s="902"/>
      <c r="K91" s="903"/>
    </row>
    <row r="92" spans="1:12" s="58" customFormat="1" ht="12" customHeight="1" thickBot="1">
      <c r="A92" s="182"/>
      <c r="B92" s="175"/>
      <c r="C92" s="175"/>
      <c r="D92" s="175"/>
      <c r="E92" s="175"/>
      <c r="F92" s="176"/>
      <c r="G92" s="177"/>
      <c r="H92" s="175"/>
      <c r="I92" s="175"/>
      <c r="J92" s="176"/>
      <c r="K92" s="176"/>
      <c r="L92" s="39"/>
    </row>
    <row r="93" spans="1:12" s="241" customFormat="1" ht="76.5" customHeight="1">
      <c r="A93" s="294"/>
      <c r="B93" s="295" t="s">
        <v>205</v>
      </c>
      <c r="C93" s="298" t="s">
        <v>535</v>
      </c>
      <c r="D93" s="337" t="s">
        <v>530</v>
      </c>
      <c r="E93" s="305"/>
      <c r="F93" s="300" t="s">
        <v>10</v>
      </c>
      <c r="G93" s="298" t="s">
        <v>531</v>
      </c>
      <c r="H93" s="305"/>
      <c r="I93" s="318" t="s">
        <v>381</v>
      </c>
      <c r="J93" s="321" t="s">
        <v>536</v>
      </c>
      <c r="K93" s="605" t="s">
        <v>537</v>
      </c>
      <c r="L93" s="404"/>
    </row>
    <row r="94" spans="1:13" s="222" customFormat="1" ht="33.75" customHeight="1">
      <c r="A94" s="293" t="s">
        <v>258</v>
      </c>
      <c r="B94" s="267">
        <f>B18+B41+B58+B85</f>
        <v>22607.010000000002</v>
      </c>
      <c r="C94" s="299"/>
      <c r="D94" s="247"/>
      <c r="E94" s="302"/>
      <c r="F94" s="301">
        <f>F18+F41+F61+F85</f>
        <v>28258.7625</v>
      </c>
      <c r="G94" s="304"/>
      <c r="H94" s="302"/>
      <c r="I94" s="319">
        <f>I18+I41+I58+I85</f>
        <v>33910.515</v>
      </c>
      <c r="J94" s="320"/>
      <c r="K94" s="296"/>
      <c r="L94" s="176"/>
      <c r="M94" s="242"/>
    </row>
    <row r="95" spans="1:12" s="245" customFormat="1" ht="33.75" customHeight="1">
      <c r="A95" s="243" t="s">
        <v>64</v>
      </c>
      <c r="B95" s="188">
        <f>B42+B86</f>
        <v>273266.20999999996</v>
      </c>
      <c r="C95" s="197"/>
      <c r="D95" s="244"/>
      <c r="E95" s="303"/>
      <c r="F95" s="195">
        <f>F42+F86</f>
        <v>273266.20999999996</v>
      </c>
      <c r="G95" s="198"/>
      <c r="H95" s="303"/>
      <c r="I95" s="317">
        <v>273266.21</v>
      </c>
      <c r="J95" s="324"/>
      <c r="K95" s="325"/>
      <c r="L95" s="374"/>
    </row>
    <row r="96" spans="1:13" s="222" customFormat="1" ht="33.75" customHeight="1">
      <c r="A96" s="246" t="s">
        <v>259</v>
      </c>
      <c r="B96" s="174"/>
      <c r="C96" s="489">
        <f>C16+C43+C59+C87</f>
        <v>3370094.79</v>
      </c>
      <c r="D96" s="174">
        <f>D16+D43+D59+D87</f>
        <v>91621464.74000001</v>
      </c>
      <c r="E96" s="302"/>
      <c r="F96" s="192"/>
      <c r="G96" s="635">
        <f>G16+G43+G59+G87</f>
        <v>99741137.5065</v>
      </c>
      <c r="H96" s="302"/>
      <c r="I96" s="316"/>
      <c r="J96" s="323">
        <f>J16+J43+J59+J87</f>
        <v>4246319.4354</v>
      </c>
      <c r="K96" s="326">
        <f>K16+K43+K59+K87</f>
        <v>134683553.1678</v>
      </c>
      <c r="L96" s="176"/>
      <c r="M96" s="242"/>
    </row>
    <row r="97" spans="1:13" s="222" customFormat="1" ht="35.25" customHeight="1">
      <c r="A97" s="580" t="s">
        <v>260</v>
      </c>
      <c r="B97" s="581"/>
      <c r="C97" s="582">
        <f>C17+C44+C60+C88</f>
        <v>1715734.48</v>
      </c>
      <c r="D97" s="581">
        <f>D17+D44+D60+D88</f>
        <v>51306435.79999999</v>
      </c>
      <c r="E97" s="302"/>
      <c r="F97" s="583"/>
      <c r="G97" s="582">
        <f>G17+G44+G60+G88</f>
        <v>53022170.279999994</v>
      </c>
      <c r="H97" s="302"/>
      <c r="I97" s="584"/>
      <c r="J97" s="582">
        <f>J17+J44+J60+J88</f>
        <v>1715734.48</v>
      </c>
      <c r="K97" s="585">
        <f>K17+K44+K60+K88</f>
        <v>51306435.79999999</v>
      </c>
      <c r="L97" s="176"/>
      <c r="M97" s="242"/>
    </row>
    <row r="98" spans="1:13" s="222" customFormat="1" ht="31.5" customHeight="1" thickBot="1">
      <c r="A98" s="220" t="s">
        <v>338</v>
      </c>
      <c r="B98" s="189">
        <f>B94+B95</f>
        <v>295873.22</v>
      </c>
      <c r="C98" s="199">
        <f>SUM(C96:C97)</f>
        <v>5085829.27</v>
      </c>
      <c r="D98" s="189">
        <f>SUM(D94:D97)</f>
        <v>142927900.54</v>
      </c>
      <c r="E98" s="221"/>
      <c r="F98" s="200">
        <f>F94+F95</f>
        <v>301524.9725</v>
      </c>
      <c r="G98" s="335"/>
      <c r="H98" s="221"/>
      <c r="I98" s="315">
        <f>I94+I95</f>
        <v>307176.72500000003</v>
      </c>
      <c r="J98" s="322">
        <f>SUM(J96:J97)</f>
        <v>5962053.9154</v>
      </c>
      <c r="K98" s="297">
        <f>SUM(K94:K97)</f>
        <v>185989988.9678</v>
      </c>
      <c r="L98" s="176"/>
      <c r="M98" s="339"/>
    </row>
    <row r="99" spans="1:12" s="248" customFormat="1" ht="19.5" customHeight="1" thickBot="1">
      <c r="A99" s="183"/>
      <c r="B99" s="178"/>
      <c r="C99" s="178"/>
      <c r="D99" s="178"/>
      <c r="E99" s="178"/>
      <c r="F99" s="178"/>
      <c r="G99" s="179"/>
      <c r="H99" s="178"/>
      <c r="I99" s="178"/>
      <c r="J99" s="178"/>
      <c r="K99" s="178"/>
      <c r="L99" s="178"/>
    </row>
    <row r="100" spans="1:12" s="248" customFormat="1" ht="25.5" customHeight="1" thickBot="1">
      <c r="A100" s="904" t="s">
        <v>9</v>
      </c>
      <c r="B100" s="905"/>
      <c r="C100" s="905"/>
      <c r="D100" s="905"/>
      <c r="E100" s="905"/>
      <c r="F100" s="905"/>
      <c r="G100" s="905"/>
      <c r="H100" s="906"/>
      <c r="I100" s="175"/>
      <c r="J100" s="175"/>
      <c r="K100" s="175"/>
      <c r="L100" s="178"/>
    </row>
    <row r="101" spans="1:12" s="248" customFormat="1" ht="20.25" customHeight="1" thickBot="1">
      <c r="A101" s="306"/>
      <c r="B101" s="277"/>
      <c r="C101" s="277"/>
      <c r="D101" s="277"/>
      <c r="E101" s="277"/>
      <c r="F101" s="277"/>
      <c r="G101" s="277"/>
      <c r="H101" s="277"/>
      <c r="I101" s="175"/>
      <c r="J101" s="175"/>
      <c r="K101" s="175"/>
      <c r="L101" s="178"/>
    </row>
    <row r="102" spans="1:12" s="248" customFormat="1" ht="19.5" customHeight="1" thickBot="1">
      <c r="A102" s="916" t="s">
        <v>306</v>
      </c>
      <c r="B102" s="917"/>
      <c r="C102" s="917"/>
      <c r="D102" s="917"/>
      <c r="E102" s="917"/>
      <c r="F102" s="917"/>
      <c r="G102" s="917"/>
      <c r="H102" s="918"/>
      <c r="I102" s="277"/>
      <c r="J102" s="277"/>
      <c r="K102" s="277"/>
      <c r="L102" s="178"/>
    </row>
    <row r="103" spans="1:13" s="248" customFormat="1" ht="33.75" customHeight="1" thickBot="1">
      <c r="A103" s="907" t="s">
        <v>562</v>
      </c>
      <c r="B103" s="908"/>
      <c r="C103" s="908"/>
      <c r="D103" s="908"/>
      <c r="E103" s="908"/>
      <c r="F103" s="908"/>
      <c r="G103" s="939">
        <f>C96+D96</f>
        <v>94991559.53000002</v>
      </c>
      <c r="H103" s="940"/>
      <c r="I103" s="897" t="s">
        <v>630</v>
      </c>
      <c r="J103" s="177"/>
      <c r="K103" s="606"/>
      <c r="L103" s="178"/>
      <c r="M103" s="178"/>
    </row>
    <row r="104" spans="1:13" s="248" customFormat="1" ht="24.75" customHeight="1" thickBot="1">
      <c r="A104" s="923" t="s">
        <v>449</v>
      </c>
      <c r="B104" s="923"/>
      <c r="C104" s="923"/>
      <c r="D104" s="923"/>
      <c r="E104" s="923"/>
      <c r="F104" s="924"/>
      <c r="G104" s="919">
        <f>C97+D97</f>
        <v>53022170.27999999</v>
      </c>
      <c r="H104" s="920"/>
      <c r="I104" s="898"/>
      <c r="J104" s="633">
        <f>G103+G104</f>
        <v>148013729.81</v>
      </c>
      <c r="K104" s="607"/>
      <c r="L104" s="178"/>
      <c r="M104" s="178"/>
    </row>
    <row r="105" spans="1:13" s="248" customFormat="1" ht="37.5" customHeight="1" thickBot="1">
      <c r="A105" s="914" t="s">
        <v>448</v>
      </c>
      <c r="B105" s="914"/>
      <c r="C105" s="914"/>
      <c r="D105" s="914"/>
      <c r="E105" s="914"/>
      <c r="F105" s="915"/>
      <c r="G105" s="921">
        <f>B98</f>
        <v>295873.22</v>
      </c>
      <c r="H105" s="922"/>
      <c r="I105" s="937" t="s">
        <v>631</v>
      </c>
      <c r="J105" s="938"/>
      <c r="K105" s="320">
        <f>G103+G104+G105</f>
        <v>148309603.03</v>
      </c>
      <c r="L105" s="178"/>
      <c r="M105" s="178"/>
    </row>
    <row r="106" spans="1:13" s="248" customFormat="1" ht="24.75" customHeight="1" thickBot="1">
      <c r="A106" s="275"/>
      <c r="B106" s="275"/>
      <c r="C106" s="275"/>
      <c r="D106" s="275"/>
      <c r="E106" s="275"/>
      <c r="F106" s="275"/>
      <c r="G106" s="313"/>
      <c r="H106" s="313"/>
      <c r="I106" s="186"/>
      <c r="J106" s="177"/>
      <c r="K106" s="177"/>
      <c r="L106" s="178"/>
      <c r="M106" s="178"/>
    </row>
    <row r="107" spans="1:12" s="248" customFormat="1" ht="19.5" customHeight="1" thickBot="1">
      <c r="A107" s="929" t="s">
        <v>538</v>
      </c>
      <c r="B107" s="930"/>
      <c r="C107" s="930"/>
      <c r="D107" s="930"/>
      <c r="E107" s="930"/>
      <c r="F107" s="930"/>
      <c r="G107" s="931"/>
      <c r="H107" s="932"/>
      <c r="I107" s="277"/>
      <c r="J107" s="175"/>
      <c r="K107" s="175"/>
      <c r="L107" s="178"/>
    </row>
    <row r="108" spans="1:13" s="248" customFormat="1" ht="28.5" customHeight="1" thickBot="1">
      <c r="A108" s="923" t="s">
        <v>564</v>
      </c>
      <c r="B108" s="923"/>
      <c r="C108" s="923"/>
      <c r="D108" s="923"/>
      <c r="E108" s="923"/>
      <c r="F108" s="923"/>
      <c r="G108" s="944">
        <f>F94+G96</f>
        <v>99769396.26900001</v>
      </c>
      <c r="H108" s="945"/>
      <c r="I108" s="492" t="s">
        <v>377</v>
      </c>
      <c r="J108" s="177"/>
      <c r="K108" s="177"/>
      <c r="L108" s="178"/>
      <c r="M108" s="178"/>
    </row>
    <row r="109" spans="1:13" s="248" customFormat="1" ht="24.75" customHeight="1" thickBot="1">
      <c r="A109" s="923" t="s">
        <v>446</v>
      </c>
      <c r="B109" s="923"/>
      <c r="C109" s="923"/>
      <c r="D109" s="923"/>
      <c r="E109" s="923"/>
      <c r="F109" s="923"/>
      <c r="G109" s="912">
        <f>F95+G97</f>
        <v>53295436.489999995</v>
      </c>
      <c r="H109" s="913"/>
      <c r="I109" s="629">
        <f>G108+G109</f>
        <v>153064832.759</v>
      </c>
      <c r="J109" s="177"/>
      <c r="K109" s="177"/>
      <c r="L109" s="178"/>
      <c r="M109" s="178"/>
    </row>
    <row r="110" spans="1:13" s="248" customFormat="1" ht="22.5" customHeight="1" thickBot="1">
      <c r="A110" s="274"/>
      <c r="B110" s="275"/>
      <c r="C110" s="275"/>
      <c r="D110" s="275"/>
      <c r="E110" s="275"/>
      <c r="F110" s="275"/>
      <c r="G110" s="186"/>
      <c r="H110" s="186"/>
      <c r="I110" s="186"/>
      <c r="J110" s="177"/>
      <c r="K110" s="177"/>
      <c r="L110" s="178"/>
      <c r="M110" s="178"/>
    </row>
    <row r="111" spans="1:11" s="248" customFormat="1" ht="22.5" customHeight="1" thickBot="1">
      <c r="A111" s="946" t="s">
        <v>539</v>
      </c>
      <c r="B111" s="931"/>
      <c r="C111" s="931"/>
      <c r="D111" s="931"/>
      <c r="E111" s="931"/>
      <c r="F111" s="931"/>
      <c r="G111" s="314"/>
      <c r="H111" s="312"/>
      <c r="I111" s="309"/>
      <c r="J111" s="277"/>
      <c r="K111" s="175"/>
    </row>
    <row r="112" spans="1:13" s="248" customFormat="1" ht="42.75" customHeight="1">
      <c r="A112" s="941" t="s">
        <v>565</v>
      </c>
      <c r="B112" s="942"/>
      <c r="C112" s="942"/>
      <c r="D112" s="942"/>
      <c r="E112" s="942"/>
      <c r="F112" s="942"/>
      <c r="G112" s="942"/>
      <c r="H112" s="943"/>
      <c r="I112" s="631">
        <f>I94+J96+K96</f>
        <v>138963783.1182</v>
      </c>
      <c r="J112" s="491" t="s">
        <v>540</v>
      </c>
      <c r="K112" s="177"/>
      <c r="L112" s="178"/>
      <c r="M112" s="178"/>
    </row>
    <row r="113" spans="1:13" s="248" customFormat="1" ht="27.75" customHeight="1" thickBot="1">
      <c r="A113" s="933" t="s">
        <v>445</v>
      </c>
      <c r="B113" s="934"/>
      <c r="C113" s="934"/>
      <c r="D113" s="934"/>
      <c r="E113" s="934"/>
      <c r="F113" s="934"/>
      <c r="G113" s="934"/>
      <c r="H113" s="935"/>
      <c r="I113" s="636">
        <f>I95+J97+K97</f>
        <v>53295436.48999999</v>
      </c>
      <c r="J113" s="630">
        <f>I112+I113</f>
        <v>192259219.60819998</v>
      </c>
      <c r="K113" s="177"/>
      <c r="L113" s="178"/>
      <c r="M113" s="178"/>
    </row>
    <row r="114" spans="1:13" s="248" customFormat="1" ht="12" customHeight="1">
      <c r="A114" s="276"/>
      <c r="B114" s="276"/>
      <c r="C114" s="276"/>
      <c r="D114" s="276"/>
      <c r="E114" s="276"/>
      <c r="F114" s="276"/>
      <c r="G114" s="276"/>
      <c r="H114" s="276"/>
      <c r="I114" s="313"/>
      <c r="J114" s="177"/>
      <c r="K114" s="177"/>
      <c r="M114" s="178"/>
    </row>
    <row r="115" spans="1:11" s="248" customFormat="1" ht="21" customHeight="1">
      <c r="A115" s="911" t="s">
        <v>510</v>
      </c>
      <c r="B115" s="911"/>
      <c r="C115" s="911"/>
      <c r="D115" s="911"/>
      <c r="E115" s="911"/>
      <c r="F115" s="911"/>
      <c r="G115" s="187"/>
      <c r="H115" s="180"/>
      <c r="I115" s="180"/>
      <c r="J115" s="178"/>
      <c r="K115" s="178"/>
    </row>
    <row r="116" spans="1:11" ht="19.5" customHeight="1">
      <c r="A116" s="183"/>
      <c r="B116" s="178"/>
      <c r="C116" s="178"/>
      <c r="D116" s="178"/>
      <c r="E116" s="178"/>
      <c r="F116" s="178"/>
      <c r="G116" s="179"/>
      <c r="H116" s="178"/>
      <c r="I116" s="178"/>
      <c r="J116" s="178"/>
      <c r="K116" s="178"/>
    </row>
    <row r="117" spans="1:11" ht="27" customHeight="1">
      <c r="A117" s="183"/>
      <c r="B117" s="178"/>
      <c r="C117" s="178"/>
      <c r="D117" s="178"/>
      <c r="E117" s="178"/>
      <c r="F117" s="178"/>
      <c r="G117" s="179"/>
      <c r="H117" s="178"/>
      <c r="I117" s="178"/>
      <c r="J117" s="178"/>
      <c r="K117" s="178"/>
    </row>
    <row r="118" spans="1:11" ht="15" customHeight="1">
      <c r="A118" s="936" t="s">
        <v>541</v>
      </c>
      <c r="B118" s="936"/>
      <c r="C118" s="936"/>
      <c r="D118" s="936"/>
      <c r="E118" s="936"/>
      <c r="F118" s="936"/>
      <c r="G118" s="936"/>
      <c r="H118" s="936"/>
      <c r="I118" s="936"/>
      <c r="J118" s="178"/>
      <c r="K118" s="178"/>
    </row>
    <row r="119" spans="1:11" ht="19.5" customHeight="1">
      <c r="A119" s="183"/>
      <c r="B119" s="178"/>
      <c r="C119" s="178"/>
      <c r="D119" s="178"/>
      <c r="E119" s="178"/>
      <c r="F119" s="178"/>
      <c r="G119" s="179"/>
      <c r="H119" s="178"/>
      <c r="I119" s="178"/>
      <c r="J119" s="178"/>
      <c r="K119" s="178"/>
    </row>
    <row r="120" spans="1:11" ht="15">
      <c r="A120" s="183"/>
      <c r="B120" s="178"/>
      <c r="C120" s="178"/>
      <c r="D120" s="178"/>
      <c r="E120" s="178"/>
      <c r="F120" s="178"/>
      <c r="G120" s="179"/>
      <c r="H120" s="178"/>
      <c r="I120" s="178"/>
      <c r="J120" s="178"/>
      <c r="K120" s="178"/>
    </row>
    <row r="121" spans="1:11" s="1" customFormat="1" ht="45" customHeight="1">
      <c r="A121" s="184" t="s">
        <v>224</v>
      </c>
      <c r="B121" s="338" t="s">
        <v>378</v>
      </c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37.5" customHeight="1">
      <c r="A122" s="183"/>
      <c r="B122" s="178"/>
      <c r="C122" s="178"/>
      <c r="D122" s="178"/>
      <c r="E122" s="178"/>
      <c r="F122" s="178"/>
      <c r="G122" s="179"/>
      <c r="H122" s="178"/>
      <c r="I122" s="178"/>
      <c r="J122" s="178"/>
      <c r="K122" s="178"/>
    </row>
    <row r="123" spans="1:11" s="8" customFormat="1" ht="58.5" customHeight="1">
      <c r="A123" s="928" t="s">
        <v>511</v>
      </c>
      <c r="B123" s="928"/>
      <c r="C123" s="928"/>
      <c r="D123" s="179"/>
      <c r="E123" s="179"/>
      <c r="F123" s="927" t="s">
        <v>649</v>
      </c>
      <c r="G123" s="927"/>
      <c r="H123" s="927"/>
      <c r="I123" s="927"/>
      <c r="J123" s="179"/>
      <c r="K123" s="179"/>
    </row>
    <row r="124" ht="12.75">
      <c r="A124" s="16"/>
    </row>
    <row r="125" ht="12.75">
      <c r="A125" s="16"/>
    </row>
    <row r="189" ht="294.75" customHeight="1"/>
    <row r="198" ht="15">
      <c r="A198" s="376"/>
    </row>
    <row r="200" ht="15">
      <c r="A200" s="376"/>
    </row>
    <row r="207" ht="15">
      <c r="A207" s="376"/>
    </row>
    <row r="219" ht="15">
      <c r="A219" s="376"/>
    </row>
    <row r="275" ht="54.75" customHeight="1"/>
    <row r="330" ht="14.25">
      <c r="A330" s="183"/>
    </row>
    <row r="436" ht="15">
      <c r="A436" s="376"/>
    </row>
    <row r="654" ht="15.75">
      <c r="A654" s="378"/>
    </row>
  </sheetData>
  <sheetProtection/>
  <mergeCells count="68">
    <mergeCell ref="A112:H112"/>
    <mergeCell ref="G108:H108"/>
    <mergeCell ref="A111:F111"/>
    <mergeCell ref="A71:A73"/>
    <mergeCell ref="A79:A80"/>
    <mergeCell ref="B71:B73"/>
    <mergeCell ref="A81:A83"/>
    <mergeCell ref="B81:B83"/>
    <mergeCell ref="A48:K48"/>
    <mergeCell ref="F123:I123"/>
    <mergeCell ref="A123:C123"/>
    <mergeCell ref="A109:F109"/>
    <mergeCell ref="A107:H107"/>
    <mergeCell ref="A113:H113"/>
    <mergeCell ref="A108:F108"/>
    <mergeCell ref="A118:I118"/>
    <mergeCell ref="I105:J105"/>
    <mergeCell ref="G103:H103"/>
    <mergeCell ref="A20:K20"/>
    <mergeCell ref="A115:F115"/>
    <mergeCell ref="G109:H109"/>
    <mergeCell ref="A105:F105"/>
    <mergeCell ref="A102:H102"/>
    <mergeCell ref="G104:H104"/>
    <mergeCell ref="G105:H105"/>
    <mergeCell ref="A104:F104"/>
    <mergeCell ref="B37:B39"/>
    <mergeCell ref="A67:A70"/>
    <mergeCell ref="B67:B68"/>
    <mergeCell ref="A91:K91"/>
    <mergeCell ref="A100:H100"/>
    <mergeCell ref="A103:F103"/>
    <mergeCell ref="A1:K1"/>
    <mergeCell ref="A3:K3"/>
    <mergeCell ref="A22:K22"/>
    <mergeCell ref="I5:I7"/>
    <mergeCell ref="A11:A13"/>
    <mergeCell ref="A24:A26"/>
    <mergeCell ref="I53:I54"/>
    <mergeCell ref="A8:A10"/>
    <mergeCell ref="B8:B10"/>
    <mergeCell ref="I103:I104"/>
    <mergeCell ref="F5:F7"/>
    <mergeCell ref="I11:I13"/>
    <mergeCell ref="B5:B7"/>
    <mergeCell ref="A5:A7"/>
    <mergeCell ref="B11:B13"/>
    <mergeCell ref="A74:A76"/>
    <mergeCell ref="A37:A39"/>
    <mergeCell ref="F53:F54"/>
    <mergeCell ref="A77:A78"/>
    <mergeCell ref="I50:I52"/>
    <mergeCell ref="I67:I68"/>
    <mergeCell ref="F67:F68"/>
    <mergeCell ref="B53:B54"/>
    <mergeCell ref="B50:B52"/>
    <mergeCell ref="A65:K65"/>
    <mergeCell ref="A55:A56"/>
    <mergeCell ref="F50:F52"/>
    <mergeCell ref="B55:B56"/>
    <mergeCell ref="A46:K46"/>
    <mergeCell ref="A63:K63"/>
    <mergeCell ref="A29:A31"/>
    <mergeCell ref="B29:B31"/>
    <mergeCell ref="B32:B34"/>
    <mergeCell ref="A50:A52"/>
    <mergeCell ref="A32:A34"/>
    <mergeCell ref="A53:A54"/>
  </mergeCells>
  <printOptions horizontalCentered="1"/>
  <pageMargins left="0.3937007874015748" right="0.3937007874015748" top="0.3937007874015748" bottom="0.3937007874015748" header="0.5118110236220472" footer="0.31496062992125984"/>
  <pageSetup horizontalDpi="600" verticalDpi="600" orientation="landscape" paperSize="9" scale="75" r:id="rId1"/>
  <headerFooter alignWithMargins="0">
    <oddFooter>&amp;L&amp;6Azienda Unità Sanitaria Locale 4  - Teramo&amp;C&amp;6&amp;P/&amp;N&amp;R&amp;6Inventario B.I. Indisponibili aggiornato al 31.12.2014</oddFooter>
  </headerFooter>
  <rowBreaks count="5" manualBreakCount="5">
    <brk id="19" max="10" man="1"/>
    <brk id="45" max="10" man="1"/>
    <brk id="62" max="10" man="1"/>
    <brk id="90" max="255" man="1"/>
    <brk id="11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pippo</dc:creator>
  <cp:keywords/>
  <dc:description/>
  <cp:lastModifiedBy>Evangelista Maria</cp:lastModifiedBy>
  <cp:lastPrinted>2015-03-17T10:59:41Z</cp:lastPrinted>
  <dcterms:created xsi:type="dcterms:W3CDTF">2003-12-10T07:57:59Z</dcterms:created>
  <dcterms:modified xsi:type="dcterms:W3CDTF">2015-07-03T08:35:01Z</dcterms:modified>
  <cp:category/>
  <cp:version/>
  <cp:contentType/>
  <cp:contentStatus/>
</cp:coreProperties>
</file>