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 2019" sheetId="8" r:id="rId1"/>
  </sheets>
  <definedNames>
    <definedName name="_xlnm._FilterDatabase" localSheetId="0" hidden="1">'LA 2019'!$A$7:$R$120</definedName>
    <definedName name="_xlnm.Print_Area" localSheetId="0">'LA 2019'!$A$1:$R$120</definedName>
    <definedName name="_xlnm.Print_Titles" localSheetId="0">'LA 2019'!$1:$8</definedName>
  </definedNames>
  <calcPr calcId="152511"/>
</workbook>
</file>

<file path=xl/calcChain.xml><?xml version="1.0" encoding="utf-8"?>
<calcChain xmlns="http://schemas.openxmlformats.org/spreadsheetml/2006/main">
  <c r="Q106" i="8" l="1"/>
  <c r="Q102" i="8"/>
  <c r="Q101" i="8" s="1"/>
  <c r="Q118" i="8" s="1"/>
  <c r="Q90" i="8"/>
  <c r="Q84" i="8"/>
  <c r="Q76" i="8"/>
  <c r="Q75" i="8"/>
  <c r="Q68" i="8"/>
  <c r="Q62" i="8"/>
  <c r="Q61" i="8" s="1"/>
  <c r="Q56" i="8"/>
  <c r="Q55" i="8" s="1"/>
  <c r="Q51" i="8"/>
  <c r="Q49" i="8" s="1"/>
  <c r="Q43" i="8"/>
  <c r="Q37" i="8"/>
  <c r="Q30" i="8"/>
  <c r="Q29" i="8" s="1"/>
  <c r="Q22" i="8"/>
  <c r="Q18" i="8"/>
  <c r="Q17" i="8" s="1"/>
  <c r="Q10" i="8"/>
  <c r="Q27" i="8" s="1"/>
  <c r="P106" i="8"/>
  <c r="P102" i="8"/>
  <c r="P101" i="8"/>
  <c r="P118" i="8" s="1"/>
  <c r="P90" i="8"/>
  <c r="P84" i="8"/>
  <c r="P76" i="8"/>
  <c r="P75" i="8" s="1"/>
  <c r="P68" i="8"/>
  <c r="P62" i="8"/>
  <c r="P61" i="8"/>
  <c r="P56" i="8"/>
  <c r="P55" i="8"/>
  <c r="P51" i="8"/>
  <c r="P49" i="8"/>
  <c r="P43" i="8"/>
  <c r="P37" i="8"/>
  <c r="P30" i="8"/>
  <c r="P29" i="8"/>
  <c r="P99" i="8" s="1"/>
  <c r="P22" i="8"/>
  <c r="P17" i="8" s="1"/>
  <c r="P18" i="8"/>
  <c r="P10" i="8"/>
  <c r="P27" i="8" s="1"/>
  <c r="Q99" i="8" l="1"/>
  <c r="Q120" i="8" s="1"/>
  <c r="P120" i="8"/>
  <c r="R115" i="8"/>
  <c r="R113" i="8"/>
  <c r="R112" i="8"/>
  <c r="R109" i="8"/>
  <c r="R108" i="8"/>
  <c r="J90" i="8"/>
  <c r="R95" i="8"/>
  <c r="L90" i="8"/>
  <c r="H90" i="8"/>
  <c r="R92" i="8"/>
  <c r="R89" i="8"/>
  <c r="R88" i="8"/>
  <c r="O76" i="8"/>
  <c r="O75" i="8" s="1"/>
  <c r="M76" i="8"/>
  <c r="M75" i="8" s="1"/>
  <c r="K76" i="8"/>
  <c r="K75" i="8" s="1"/>
  <c r="I76" i="8"/>
  <c r="I75" i="8" s="1"/>
  <c r="G76" i="8"/>
  <c r="G75" i="8" s="1"/>
  <c r="R78" i="8"/>
  <c r="R74" i="8"/>
  <c r="O68" i="8"/>
  <c r="M68" i="8"/>
  <c r="K68" i="8"/>
  <c r="I68" i="8"/>
  <c r="G68" i="8"/>
  <c r="R70" i="8"/>
  <c r="R52" i="8"/>
  <c r="R48" i="8"/>
  <c r="R38" i="8"/>
  <c r="K30" i="8"/>
  <c r="R34" i="8"/>
  <c r="R31" i="8"/>
  <c r="R20" i="8"/>
  <c r="R14" i="8"/>
  <c r="N10" i="8"/>
  <c r="J10" i="8"/>
  <c r="R12" i="8"/>
  <c r="O10" i="8"/>
  <c r="M10" i="8"/>
  <c r="K10" i="8"/>
  <c r="I10" i="8"/>
  <c r="G10" i="8"/>
  <c r="R119" i="8"/>
  <c r="R117" i="8"/>
  <c r="R116" i="8"/>
  <c r="R114" i="8"/>
  <c r="R111" i="8"/>
  <c r="R110" i="8"/>
  <c r="R107" i="8"/>
  <c r="O106" i="8"/>
  <c r="N106" i="8"/>
  <c r="M106" i="8"/>
  <c r="L106" i="8"/>
  <c r="K106" i="8"/>
  <c r="J106" i="8"/>
  <c r="I106" i="8"/>
  <c r="H106" i="8"/>
  <c r="G106" i="8"/>
  <c r="F106" i="8"/>
  <c r="E106" i="8"/>
  <c r="R105" i="8"/>
  <c r="R104" i="8"/>
  <c r="R103" i="8"/>
  <c r="O102" i="8"/>
  <c r="N102" i="8"/>
  <c r="M102" i="8"/>
  <c r="L102" i="8"/>
  <c r="K102" i="8"/>
  <c r="J102" i="8"/>
  <c r="I102" i="8"/>
  <c r="H102" i="8"/>
  <c r="G102" i="8"/>
  <c r="F102" i="8"/>
  <c r="E102" i="8"/>
  <c r="O101" i="8"/>
  <c r="O118" i="8" s="1"/>
  <c r="N101" i="8"/>
  <c r="M101" i="8"/>
  <c r="M118" i="8" s="1"/>
  <c r="L101" i="8"/>
  <c r="K101" i="8"/>
  <c r="K118" i="8" s="1"/>
  <c r="J101" i="8"/>
  <c r="I101" i="8"/>
  <c r="I118" i="8" s="1"/>
  <c r="H101" i="8"/>
  <c r="G101" i="8"/>
  <c r="G118" i="8" s="1"/>
  <c r="F101" i="8"/>
  <c r="E101" i="8"/>
  <c r="E118" i="8" s="1"/>
  <c r="R98" i="8"/>
  <c r="R97" i="8"/>
  <c r="R96" i="8"/>
  <c r="R94" i="8"/>
  <c r="R93" i="8"/>
  <c r="R91" i="8"/>
  <c r="N90" i="8"/>
  <c r="F90" i="8"/>
  <c r="R87" i="8"/>
  <c r="R86" i="8"/>
  <c r="R85" i="8"/>
  <c r="O84" i="8"/>
  <c r="N84" i="8"/>
  <c r="M84" i="8"/>
  <c r="L84" i="8"/>
  <c r="K84" i="8"/>
  <c r="J84" i="8"/>
  <c r="I84" i="8"/>
  <c r="H84" i="8"/>
  <c r="G84" i="8"/>
  <c r="F84" i="8"/>
  <c r="E84" i="8"/>
  <c r="R83" i="8"/>
  <c r="R82" i="8"/>
  <c r="R81" i="8"/>
  <c r="R80" i="8"/>
  <c r="R79" i="8"/>
  <c r="R77" i="8"/>
  <c r="N76" i="8"/>
  <c r="L76" i="8"/>
  <c r="J76" i="8"/>
  <c r="H76" i="8"/>
  <c r="F76" i="8"/>
  <c r="R73" i="8"/>
  <c r="R72" i="8"/>
  <c r="R71" i="8"/>
  <c r="R69" i="8"/>
  <c r="N68" i="8"/>
  <c r="L68" i="8"/>
  <c r="J68" i="8"/>
  <c r="H68" i="8"/>
  <c r="F68" i="8"/>
  <c r="R67" i="8"/>
  <c r="R66" i="8"/>
  <c r="R65" i="8"/>
  <c r="R64" i="8"/>
  <c r="R63" i="8"/>
  <c r="O62" i="8"/>
  <c r="N62" i="8"/>
  <c r="M62" i="8"/>
  <c r="L62" i="8"/>
  <c r="K62" i="8"/>
  <c r="J62" i="8"/>
  <c r="I62" i="8"/>
  <c r="H62" i="8"/>
  <c r="G62" i="8"/>
  <c r="F62" i="8"/>
  <c r="E62" i="8"/>
  <c r="R62" i="8" s="1"/>
  <c r="R60" i="8"/>
  <c r="R59" i="8"/>
  <c r="R58" i="8"/>
  <c r="R57" i="8"/>
  <c r="O56" i="8"/>
  <c r="N56" i="8"/>
  <c r="M56" i="8"/>
  <c r="L56" i="8"/>
  <c r="K56" i="8"/>
  <c r="J56" i="8"/>
  <c r="I56" i="8"/>
  <c r="H56" i="8"/>
  <c r="G56" i="8"/>
  <c r="F56" i="8"/>
  <c r="E56" i="8"/>
  <c r="O55" i="8"/>
  <c r="N55" i="8"/>
  <c r="M55" i="8"/>
  <c r="L55" i="8"/>
  <c r="K55" i="8"/>
  <c r="J55" i="8"/>
  <c r="I55" i="8"/>
  <c r="H55" i="8"/>
  <c r="G55" i="8"/>
  <c r="F55" i="8"/>
  <c r="E55" i="8"/>
  <c r="R54" i="8"/>
  <c r="R53" i="8"/>
  <c r="O51" i="8"/>
  <c r="O49" i="8" s="1"/>
  <c r="M51" i="8"/>
  <c r="M49" i="8" s="1"/>
  <c r="K51" i="8"/>
  <c r="K49" i="8" s="1"/>
  <c r="I51" i="8"/>
  <c r="I49" i="8" s="1"/>
  <c r="G51" i="8"/>
  <c r="G49" i="8" s="1"/>
  <c r="E51" i="8"/>
  <c r="R50" i="8"/>
  <c r="R47" i="8"/>
  <c r="R46" i="8"/>
  <c r="R45" i="8"/>
  <c r="R44" i="8"/>
  <c r="O43" i="8"/>
  <c r="N43" i="8"/>
  <c r="M43" i="8"/>
  <c r="L43" i="8"/>
  <c r="K43" i="8"/>
  <c r="J43" i="8"/>
  <c r="I43" i="8"/>
  <c r="H43" i="8"/>
  <c r="G43" i="8"/>
  <c r="F43" i="8"/>
  <c r="E43" i="8"/>
  <c r="R43" i="8" s="1"/>
  <c r="R42" i="8"/>
  <c r="R41" i="8"/>
  <c r="R40" i="8"/>
  <c r="R39" i="8"/>
  <c r="O37" i="8"/>
  <c r="N37" i="8"/>
  <c r="M37" i="8"/>
  <c r="L37" i="8"/>
  <c r="K37" i="8"/>
  <c r="J37" i="8"/>
  <c r="I37" i="8"/>
  <c r="H37" i="8"/>
  <c r="G37" i="8"/>
  <c r="F37" i="8"/>
  <c r="E37" i="8"/>
  <c r="R37" i="8" s="1"/>
  <c r="R36" i="8"/>
  <c r="R35" i="8"/>
  <c r="R33" i="8"/>
  <c r="R32" i="8"/>
  <c r="O30" i="8"/>
  <c r="G30" i="8"/>
  <c r="G29" i="8" s="1"/>
  <c r="R26" i="8"/>
  <c r="R25" i="8"/>
  <c r="R24" i="8"/>
  <c r="R23" i="8"/>
  <c r="O22" i="8"/>
  <c r="O17" i="8" s="1"/>
  <c r="N22" i="8"/>
  <c r="M22" i="8"/>
  <c r="M17" i="8" s="1"/>
  <c r="L22" i="8"/>
  <c r="K22" i="8"/>
  <c r="J22" i="8"/>
  <c r="I22" i="8"/>
  <c r="I17" i="8" s="1"/>
  <c r="H22" i="8"/>
  <c r="G22" i="8"/>
  <c r="F22" i="8"/>
  <c r="E22" i="8"/>
  <c r="R21" i="8"/>
  <c r="R19" i="8"/>
  <c r="O18" i="8"/>
  <c r="N18" i="8"/>
  <c r="M18" i="8"/>
  <c r="L18" i="8"/>
  <c r="K18" i="8"/>
  <c r="J18" i="8"/>
  <c r="I18" i="8"/>
  <c r="H18" i="8"/>
  <c r="G18" i="8"/>
  <c r="G17" i="8" s="1"/>
  <c r="F18" i="8"/>
  <c r="E18" i="8"/>
  <c r="K17" i="8"/>
  <c r="R16" i="8"/>
  <c r="R15" i="8"/>
  <c r="R13" i="8"/>
  <c r="L10" i="8"/>
  <c r="H10" i="8"/>
  <c r="E10" i="8"/>
  <c r="E17" i="8" l="1"/>
  <c r="E27" i="8" s="1"/>
  <c r="F61" i="8"/>
  <c r="J61" i="8"/>
  <c r="N61" i="8"/>
  <c r="H61" i="8"/>
  <c r="L61" i="8"/>
  <c r="F118" i="8"/>
  <c r="H118" i="8"/>
  <c r="J118" i="8"/>
  <c r="L118" i="8"/>
  <c r="N118" i="8"/>
  <c r="R106" i="8"/>
  <c r="R102" i="8"/>
  <c r="G90" i="8"/>
  <c r="I90" i="8"/>
  <c r="K90" i="8"/>
  <c r="M90" i="8"/>
  <c r="O90" i="8"/>
  <c r="E90" i="8"/>
  <c r="R84" i="8"/>
  <c r="F75" i="8"/>
  <c r="J75" i="8"/>
  <c r="N75" i="8"/>
  <c r="H75" i="8"/>
  <c r="L75" i="8"/>
  <c r="E76" i="8"/>
  <c r="E75" i="8" s="1"/>
  <c r="G61" i="8"/>
  <c r="G99" i="8" s="1"/>
  <c r="I61" i="8"/>
  <c r="K61" i="8"/>
  <c r="M61" i="8"/>
  <c r="O61" i="8"/>
  <c r="E68" i="8"/>
  <c r="R68" i="8" s="1"/>
  <c r="R56" i="8"/>
  <c r="R55" i="8"/>
  <c r="H51" i="8"/>
  <c r="J51" i="8"/>
  <c r="L51" i="8"/>
  <c r="N51" i="8"/>
  <c r="F51" i="8"/>
  <c r="E49" i="8"/>
  <c r="F49" i="8"/>
  <c r="H49" i="8"/>
  <c r="J49" i="8"/>
  <c r="L49" i="8"/>
  <c r="N49" i="8"/>
  <c r="K29" i="8"/>
  <c r="O29" i="8"/>
  <c r="H30" i="8"/>
  <c r="H29" i="8" s="1"/>
  <c r="J30" i="8"/>
  <c r="J29" i="8" s="1"/>
  <c r="L30" i="8"/>
  <c r="L29" i="8" s="1"/>
  <c r="N30" i="8"/>
  <c r="N29" i="8" s="1"/>
  <c r="E30" i="8"/>
  <c r="I30" i="8"/>
  <c r="I29" i="8" s="1"/>
  <c r="M30" i="8"/>
  <c r="M29" i="8" s="1"/>
  <c r="M99" i="8" s="1"/>
  <c r="E29" i="8"/>
  <c r="F30" i="8"/>
  <c r="F29" i="8" s="1"/>
  <c r="F99" i="8" s="1"/>
  <c r="F17" i="8"/>
  <c r="H17" i="8"/>
  <c r="H27" i="8" s="1"/>
  <c r="J17" i="8"/>
  <c r="J27" i="8" s="1"/>
  <c r="L17" i="8"/>
  <c r="L27" i="8" s="1"/>
  <c r="N17" i="8"/>
  <c r="R22" i="8"/>
  <c r="G27" i="8"/>
  <c r="I27" i="8"/>
  <c r="K27" i="8"/>
  <c r="M27" i="8"/>
  <c r="M120" i="8" s="1"/>
  <c r="O27" i="8"/>
  <c r="R18" i="8"/>
  <c r="N27" i="8"/>
  <c r="F10" i="8"/>
  <c r="R11" i="8"/>
  <c r="R10" i="8"/>
  <c r="R101" i="8"/>
  <c r="R76" i="8" l="1"/>
  <c r="R118" i="8"/>
  <c r="I99" i="8"/>
  <c r="R90" i="8"/>
  <c r="R75" i="8"/>
  <c r="O99" i="8"/>
  <c r="O120" i="8" s="1"/>
  <c r="E61" i="8"/>
  <c r="R61" i="8" s="1"/>
  <c r="K99" i="8"/>
  <c r="K120" i="8" s="1"/>
  <c r="R49" i="8"/>
  <c r="L99" i="8"/>
  <c r="H99" i="8"/>
  <c r="H120" i="8" s="1"/>
  <c r="R51" i="8"/>
  <c r="N99" i="8"/>
  <c r="N120" i="8" s="1"/>
  <c r="J99" i="8"/>
  <c r="G120" i="8"/>
  <c r="L120" i="8"/>
  <c r="I120" i="8"/>
  <c r="R29" i="8"/>
  <c r="R30" i="8"/>
  <c r="R17" i="8"/>
  <c r="F27" i="8"/>
  <c r="F120" i="8" s="1"/>
  <c r="E99" i="8" l="1"/>
  <c r="E120" i="8" s="1"/>
  <c r="J120" i="8"/>
  <c r="R27" i="8"/>
  <c r="R120" i="8" l="1"/>
  <c r="R99" i="8"/>
</calcChain>
</file>

<file path=xl/sharedStrings.xml><?xml version="1.0" encoding="utf-8"?>
<sst xmlns="http://schemas.openxmlformats.org/spreadsheetml/2006/main" count="241" uniqueCount="241">
  <si>
    <t>MODELLO DI RILEVAZIONE DEI COSTI DEI LIVELLI DI ASSISTENZA DEGLI ENTI DEL SERVIZIO SANITARIO NAZIONALE</t>
  </si>
  <si>
    <t>STRUTTURA RILEVATA</t>
  </si>
  <si>
    <t>OGGETTO DELLA RILEVAZIONE</t>
  </si>
  <si>
    <t>REGIONE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</si>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</sst>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/>
  </cellStyleXfs>
  <cellXfs count="399">
    <xf numFmtId="0" fontId="0" fillId="0" borderId="0" xfId="0"/>
    <xf numFmtId="0" fontId="4" fillId="0" borderId="0" xfId="2" applyFont="1" applyFill="1" applyBorder="1"/>
    <xf numFmtId="0" fontId="5" fillId="2" borderId="0" xfId="2" applyFont="1" applyFill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4" fillId="2" borderId="6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Continuous" vertical="center"/>
    </xf>
    <xf numFmtId="0" fontId="4" fillId="2" borderId="10" xfId="2" applyFont="1" applyFill="1" applyBorder="1" applyAlignment="1">
      <alignment vertical="center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4" fillId="2" borderId="13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/>
    </xf>
    <xf numFmtId="0" fontId="7" fillId="2" borderId="12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12" fillId="3" borderId="19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left" vertical="center" wrapText="1"/>
    </xf>
    <xf numFmtId="43" fontId="6" fillId="3" borderId="22" xfId="3" applyFont="1" applyFill="1" applyBorder="1" applyAlignment="1">
      <alignment horizontal="justify" vertical="center" wrapText="1"/>
    </xf>
    <xf numFmtId="43" fontId="6" fillId="3" borderId="23" xfId="3" applyFont="1" applyFill="1" applyBorder="1" applyAlignment="1">
      <alignment horizontal="justify" vertical="center" wrapText="1"/>
    </xf>
    <xf numFmtId="43" fontId="6" fillId="3" borderId="24" xfId="3" applyFont="1" applyFill="1" applyBorder="1" applyAlignment="1">
      <alignment horizontal="center" vertical="center" wrapText="1"/>
    </xf>
    <xf numFmtId="43" fontId="6" fillId="3" borderId="25" xfId="3" applyFont="1" applyFill="1" applyBorder="1" applyAlignment="1">
      <alignment horizontal="justify" vertical="center" wrapText="1"/>
    </xf>
    <xf numFmtId="43" fontId="6" fillId="3" borderId="26" xfId="3" applyFont="1" applyFill="1" applyBorder="1" applyAlignment="1">
      <alignment horizontal="justify" vertical="center" wrapText="1"/>
    </xf>
    <xf numFmtId="43" fontId="6" fillId="3" borderId="20" xfId="3" applyFont="1" applyFill="1" applyBorder="1" applyAlignment="1">
      <alignment horizontal="justify" vertical="center" wrapText="1"/>
    </xf>
    <xf numFmtId="43" fontId="6" fillId="3" borderId="8" xfId="3" applyFont="1" applyFill="1" applyBorder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2" borderId="27" xfId="2" applyFont="1" applyFill="1" applyBorder="1" applyAlignment="1">
      <alignment horizontal="center" vertical="center" wrapText="1"/>
    </xf>
    <xf numFmtId="0" fontId="14" fillId="2" borderId="27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14" fillId="2" borderId="29" xfId="2" applyFont="1" applyFill="1" applyBorder="1" applyAlignment="1">
      <alignment horizontal="left" vertical="center" wrapText="1"/>
    </xf>
    <xf numFmtId="43" fontId="4" fillId="0" borderId="30" xfId="3" applyFont="1" applyFill="1" applyBorder="1" applyAlignment="1">
      <alignment horizontal="justify" vertical="center" wrapText="1"/>
    </xf>
    <xf numFmtId="43" fontId="4" fillId="0" borderId="31" xfId="3" applyFont="1" applyFill="1" applyBorder="1" applyAlignment="1">
      <alignment horizontal="justify" vertical="center" wrapText="1"/>
    </xf>
    <xf numFmtId="43" fontId="4" fillId="0" borderId="32" xfId="3" applyFont="1" applyFill="1" applyBorder="1" applyAlignment="1">
      <alignment horizontal="center" vertical="center" wrapText="1"/>
    </xf>
    <xf numFmtId="43" fontId="4" fillId="0" borderId="33" xfId="3" applyFont="1" applyFill="1" applyBorder="1" applyAlignment="1">
      <alignment horizontal="justify" vertical="center" wrapText="1"/>
    </xf>
    <xf numFmtId="43" fontId="4" fillId="0" borderId="28" xfId="3" applyFont="1" applyFill="1" applyBorder="1" applyAlignment="1">
      <alignment horizontal="justify" vertical="center" wrapText="1"/>
    </xf>
    <xf numFmtId="43" fontId="4" fillId="0" borderId="35" xfId="3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left" vertical="center" wrapText="1"/>
    </xf>
    <xf numFmtId="43" fontId="4" fillId="0" borderId="39" xfId="3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left" vertical="center" wrapText="1"/>
    </xf>
    <xf numFmtId="43" fontId="4" fillId="4" borderId="2" xfId="3" applyFont="1" applyFill="1" applyBorder="1" applyAlignment="1">
      <alignment horizontal="justify" vertical="center" wrapText="1"/>
    </xf>
    <xf numFmtId="43" fontId="4" fillId="4" borderId="15" xfId="3" applyFont="1" applyFill="1" applyBorder="1" applyAlignment="1">
      <alignment horizontal="justify" vertical="center" wrapText="1"/>
    </xf>
    <xf numFmtId="43" fontId="4" fillId="4" borderId="40" xfId="3" applyFont="1" applyFill="1" applyBorder="1" applyAlignment="1">
      <alignment horizontal="center" vertical="center" wrapText="1"/>
    </xf>
    <xf numFmtId="43" fontId="4" fillId="4" borderId="16" xfId="3" applyFont="1" applyFill="1" applyBorder="1" applyAlignment="1">
      <alignment horizontal="justify" vertical="center" wrapText="1"/>
    </xf>
    <xf numFmtId="43" fontId="4" fillId="4" borderId="18" xfId="3" applyFont="1" applyFill="1" applyBorder="1" applyAlignment="1">
      <alignment horizontal="justify" vertical="center" wrapText="1"/>
    </xf>
    <xf numFmtId="43" fontId="4" fillId="4" borderId="9" xfId="3" applyFont="1" applyFill="1" applyBorder="1" applyAlignment="1">
      <alignment horizontal="justify" vertical="center" wrapText="1"/>
    </xf>
    <xf numFmtId="43" fontId="4" fillId="4" borderId="3" xfId="3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43" fontId="4" fillId="0" borderId="2" xfId="3" applyFont="1" applyFill="1" applyBorder="1" applyAlignment="1">
      <alignment horizontal="justify" vertical="center" wrapText="1"/>
    </xf>
    <xf numFmtId="43" fontId="4" fillId="0" borderId="15" xfId="3" applyFont="1" applyFill="1" applyBorder="1" applyAlignment="1">
      <alignment horizontal="justify" vertical="center" wrapText="1"/>
    </xf>
    <xf numFmtId="43" fontId="4" fillId="0" borderId="40" xfId="3" applyFont="1" applyFill="1" applyBorder="1" applyAlignment="1">
      <alignment horizontal="center" vertical="center" wrapText="1"/>
    </xf>
    <xf numFmtId="43" fontId="4" fillId="0" borderId="16" xfId="3" applyFont="1" applyFill="1" applyBorder="1" applyAlignment="1">
      <alignment horizontal="justify" vertical="center" wrapText="1"/>
    </xf>
    <xf numFmtId="43" fontId="4" fillId="0" borderId="9" xfId="3" applyFont="1" applyFill="1" applyBorder="1" applyAlignment="1">
      <alignment horizontal="justify" vertical="center" wrapText="1"/>
    </xf>
    <xf numFmtId="43" fontId="4" fillId="0" borderId="3" xfId="3" applyFont="1" applyFill="1" applyBorder="1" applyAlignment="1">
      <alignment horizontal="center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left" vertical="center" wrapText="1"/>
    </xf>
    <xf numFmtId="43" fontId="4" fillId="0" borderId="8" xfId="3" applyFont="1" applyFill="1" applyBorder="1" applyAlignment="1">
      <alignment horizontal="center" vertical="center" wrapText="1"/>
    </xf>
    <xf numFmtId="49" fontId="12" fillId="3" borderId="6" xfId="2" applyNumberFormat="1" applyFont="1" applyFill="1" applyBorder="1" applyAlignment="1">
      <alignment horizontal="center" vertical="center" wrapText="1"/>
    </xf>
    <xf numFmtId="43" fontId="4" fillId="3" borderId="22" xfId="3" applyFont="1" applyFill="1" applyBorder="1" applyAlignment="1">
      <alignment horizontal="justify" vertical="center" wrapText="1"/>
    </xf>
    <xf numFmtId="43" fontId="4" fillId="3" borderId="23" xfId="3" applyFont="1" applyFill="1" applyBorder="1" applyAlignment="1">
      <alignment horizontal="justify" vertical="center" wrapText="1"/>
    </xf>
    <xf numFmtId="43" fontId="4" fillId="3" borderId="24" xfId="3" applyFont="1" applyFill="1" applyBorder="1" applyAlignment="1">
      <alignment horizontal="center" vertical="center" wrapText="1"/>
    </xf>
    <xf numFmtId="43" fontId="4" fillId="3" borderId="25" xfId="3" applyFont="1" applyFill="1" applyBorder="1" applyAlignment="1">
      <alignment horizontal="justify" vertical="center" wrapText="1"/>
    </xf>
    <xf numFmtId="43" fontId="4" fillId="3" borderId="26" xfId="3" applyFont="1" applyFill="1" applyBorder="1" applyAlignment="1">
      <alignment horizontal="justify" vertical="center" wrapText="1"/>
    </xf>
    <xf numFmtId="43" fontId="4" fillId="3" borderId="20" xfId="3" applyFont="1" applyFill="1" applyBorder="1" applyAlignment="1">
      <alignment horizontal="justify" vertical="center" wrapText="1"/>
    </xf>
    <xf numFmtId="43" fontId="4" fillId="3" borderId="21" xfId="3" applyFont="1" applyFill="1" applyBorder="1" applyAlignment="1">
      <alignment horizontal="center" vertical="center" wrapText="1"/>
    </xf>
    <xf numFmtId="49" fontId="12" fillId="3" borderId="41" xfId="2" applyNumberFormat="1" applyFont="1" applyFill="1" applyBorder="1" applyAlignment="1">
      <alignment horizontal="center" vertical="center" wrapText="1"/>
    </xf>
    <xf numFmtId="0" fontId="14" fillId="3" borderId="27" xfId="2" applyFont="1" applyFill="1" applyBorder="1" applyAlignment="1">
      <alignment horizontal="center" vertical="center" wrapText="1"/>
    </xf>
    <xf numFmtId="49" fontId="5" fillId="3" borderId="42" xfId="2" applyNumberFormat="1" applyFont="1" applyFill="1" applyBorder="1" applyAlignment="1">
      <alignment horizontal="center" vertical="center" wrapText="1"/>
    </xf>
    <xf numFmtId="0" fontId="14" fillId="3" borderId="29" xfId="2" applyFont="1" applyFill="1" applyBorder="1" applyAlignment="1">
      <alignment horizontal="left" vertical="center" wrapText="1"/>
    </xf>
    <xf numFmtId="43" fontId="4" fillId="3" borderId="43" xfId="3" applyFont="1" applyFill="1" applyBorder="1" applyAlignment="1">
      <alignment horizontal="justify" vertical="center" wrapText="1"/>
    </xf>
    <xf numFmtId="43" fontId="4" fillId="3" borderId="44" xfId="3" applyFont="1" applyFill="1" applyBorder="1" applyAlignment="1">
      <alignment horizontal="justify" vertical="center" wrapText="1"/>
    </xf>
    <xf numFmtId="43" fontId="4" fillId="3" borderId="45" xfId="3" applyFont="1" applyFill="1" applyBorder="1" applyAlignment="1">
      <alignment horizontal="center" vertical="center" wrapText="1"/>
    </xf>
    <xf numFmtId="43" fontId="4" fillId="3" borderId="46" xfId="3" applyFont="1" applyFill="1" applyBorder="1" applyAlignment="1">
      <alignment horizontal="justify" vertical="center" wrapText="1"/>
    </xf>
    <xf numFmtId="43" fontId="4" fillId="3" borderId="47" xfId="3" applyFont="1" applyFill="1" applyBorder="1" applyAlignment="1">
      <alignment horizontal="justify" vertical="center" wrapText="1"/>
    </xf>
    <xf numFmtId="43" fontId="4" fillId="3" borderId="42" xfId="3" applyFont="1" applyFill="1" applyBorder="1" applyAlignment="1">
      <alignment horizontal="justify" vertical="center" wrapText="1"/>
    </xf>
    <xf numFmtId="43" fontId="4" fillId="3" borderId="48" xfId="3" applyFont="1" applyFill="1" applyBorder="1" applyAlignment="1">
      <alignment horizontal="center" vertical="center" wrapText="1"/>
    </xf>
    <xf numFmtId="49" fontId="12" fillId="2" borderId="41" xfId="2" applyNumberFormat="1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 wrapText="1"/>
    </xf>
    <xf numFmtId="49" fontId="5" fillId="2" borderId="42" xfId="2" applyNumberFormat="1" applyFont="1" applyFill="1" applyBorder="1" applyAlignment="1">
      <alignment horizontal="center" vertical="center" wrapText="1"/>
    </xf>
    <xf numFmtId="0" fontId="5" fillId="2" borderId="48" xfId="2" applyFont="1" applyFill="1" applyBorder="1" applyAlignment="1">
      <alignment horizontal="left" vertical="center" wrapText="1"/>
    </xf>
    <xf numFmtId="43" fontId="4" fillId="0" borderId="46" xfId="3" applyFont="1" applyFill="1" applyBorder="1" applyAlignment="1">
      <alignment horizontal="justify" vertical="center" wrapText="1"/>
    </xf>
    <xf numFmtId="43" fontId="4" fillId="0" borderId="48" xfId="3" applyFont="1" applyFill="1" applyBorder="1" applyAlignment="1">
      <alignment horizontal="center" vertical="center" wrapText="1"/>
    </xf>
    <xf numFmtId="0" fontId="5" fillId="2" borderId="42" xfId="2" applyFont="1" applyFill="1" applyBorder="1" applyAlignment="1">
      <alignment horizontal="center" vertical="center" wrapText="1"/>
    </xf>
    <xf numFmtId="49" fontId="12" fillId="3" borderId="49" xfId="2" applyNumberFormat="1" applyFont="1" applyFill="1" applyBorder="1" applyAlignment="1">
      <alignment horizontal="center" vertical="center" wrapText="1"/>
    </xf>
    <xf numFmtId="0" fontId="14" fillId="3" borderId="49" xfId="2" applyFont="1" applyFill="1" applyBorder="1" applyAlignment="1">
      <alignment horizontal="center" vertical="center" wrapText="1"/>
    </xf>
    <xf numFmtId="0" fontId="6" fillId="3" borderId="39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left" vertical="center" wrapText="1"/>
    </xf>
    <xf numFmtId="43" fontId="4" fillId="3" borderId="50" xfId="3" applyFont="1" applyFill="1" applyBorder="1" applyAlignment="1">
      <alignment horizontal="justify" vertical="center" wrapText="1"/>
    </xf>
    <xf numFmtId="43" fontId="4" fillId="3" borderId="51" xfId="3" applyFont="1" applyFill="1" applyBorder="1" applyAlignment="1">
      <alignment horizontal="justify" vertical="center" wrapText="1"/>
    </xf>
    <xf numFmtId="43" fontId="4" fillId="3" borderId="52" xfId="3" applyFont="1" applyFill="1" applyBorder="1" applyAlignment="1">
      <alignment horizontal="center" vertical="center" wrapText="1"/>
    </xf>
    <xf numFmtId="43" fontId="4" fillId="3" borderId="53" xfId="3" applyFont="1" applyFill="1" applyBorder="1" applyAlignment="1">
      <alignment horizontal="justify" vertical="center" wrapText="1"/>
    </xf>
    <xf numFmtId="43" fontId="4" fillId="3" borderId="54" xfId="3" applyFont="1" applyFill="1" applyBorder="1" applyAlignment="1">
      <alignment horizontal="justify" vertical="center" wrapText="1"/>
    </xf>
    <xf numFmtId="43" fontId="4" fillId="3" borderId="39" xfId="3" applyFont="1" applyFill="1" applyBorder="1" applyAlignment="1">
      <alignment horizontal="justify" vertical="center" wrapText="1"/>
    </xf>
    <xf numFmtId="43" fontId="4" fillId="3" borderId="55" xfId="3" applyFont="1" applyFill="1" applyBorder="1" applyAlignment="1">
      <alignment horizontal="center" vertical="center" wrapText="1"/>
    </xf>
    <xf numFmtId="43" fontId="4" fillId="0" borderId="0" xfId="3" applyFont="1" applyFill="1" applyBorder="1" applyAlignment="1">
      <alignment horizontal="justify" vertical="center" wrapText="1"/>
    </xf>
    <xf numFmtId="43" fontId="4" fillId="0" borderId="56" xfId="3" applyFont="1" applyFill="1" applyBorder="1" applyAlignment="1">
      <alignment horizontal="justify" vertical="center" wrapText="1"/>
    </xf>
    <xf numFmtId="43" fontId="4" fillId="0" borderId="58" xfId="3" applyFont="1" applyFill="1" applyBorder="1" applyAlignment="1">
      <alignment horizontal="justify" vertical="center" wrapText="1"/>
    </xf>
    <xf numFmtId="43" fontId="4" fillId="0" borderId="5" xfId="3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43" fontId="4" fillId="4" borderId="37" xfId="3" applyFont="1" applyFill="1" applyBorder="1" applyAlignment="1">
      <alignment horizontal="justify" vertical="center" wrapText="1"/>
    </xf>
    <xf numFmtId="43" fontId="4" fillId="4" borderId="36" xfId="3" applyFont="1" applyFill="1" applyBorder="1" applyAlignment="1">
      <alignment horizontal="justify" vertical="center" wrapText="1"/>
    </xf>
    <xf numFmtId="43" fontId="4" fillId="4" borderId="38" xfId="3" applyFont="1" applyFill="1" applyBorder="1" applyAlignment="1">
      <alignment horizontal="justify" vertical="center" wrapText="1"/>
    </xf>
    <xf numFmtId="43" fontId="4" fillId="4" borderId="10" xfId="3" applyFont="1" applyFill="1" applyBorder="1" applyAlignment="1">
      <alignment horizontal="justify" vertical="center" wrapText="1"/>
    </xf>
    <xf numFmtId="43" fontId="4" fillId="4" borderId="55" xfId="3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left" vertical="center" wrapText="1"/>
    </xf>
    <xf numFmtId="43" fontId="6" fillId="3" borderId="15" xfId="3" applyFont="1" applyFill="1" applyBorder="1" applyAlignment="1">
      <alignment horizontal="center" vertical="center" wrapText="1"/>
    </xf>
    <xf numFmtId="43" fontId="6" fillId="3" borderId="37" xfId="3" applyFont="1" applyFill="1" applyBorder="1" applyAlignment="1">
      <alignment horizontal="justify" vertical="top" wrapText="1"/>
    </xf>
    <xf numFmtId="43" fontId="6" fillId="3" borderId="38" xfId="3" applyFont="1" applyFill="1" applyBorder="1" applyAlignment="1">
      <alignment horizontal="justify" vertical="top" wrapText="1"/>
    </xf>
    <xf numFmtId="43" fontId="6" fillId="3" borderId="36" xfId="3" applyFont="1" applyFill="1" applyBorder="1" applyAlignment="1">
      <alignment horizontal="justify" vertical="top" wrapText="1"/>
    </xf>
    <xf numFmtId="43" fontId="6" fillId="3" borderId="10" xfId="3" applyFont="1" applyFill="1" applyBorder="1" applyAlignment="1">
      <alignment horizontal="justify" vertical="top" wrapText="1"/>
    </xf>
    <xf numFmtId="43" fontId="6" fillId="3" borderId="29" xfId="3" applyFont="1" applyFill="1" applyBorder="1" applyAlignment="1">
      <alignment horizontal="justify" vertical="top" wrapText="1"/>
    </xf>
    <xf numFmtId="43" fontId="12" fillId="3" borderId="42" xfId="3" applyFont="1" applyFill="1" applyBorder="1" applyAlignment="1">
      <alignment horizontal="center" vertical="center" wrapText="1"/>
    </xf>
    <xf numFmtId="43" fontId="6" fillId="3" borderId="43" xfId="3" applyFont="1" applyFill="1" applyBorder="1" applyAlignment="1">
      <alignment horizontal="center" vertical="center" wrapText="1"/>
    </xf>
    <xf numFmtId="43" fontId="6" fillId="3" borderId="20" xfId="3" applyFont="1" applyFill="1" applyBorder="1" applyAlignment="1">
      <alignment horizontal="center" vertical="center" wrapText="1"/>
    </xf>
    <xf numFmtId="43" fontId="12" fillId="3" borderId="20" xfId="3" applyFont="1" applyFill="1" applyBorder="1" applyAlignment="1">
      <alignment horizontal="left" vertical="center" wrapText="1"/>
    </xf>
    <xf numFmtId="43" fontId="6" fillId="3" borderId="48" xfId="3" applyFont="1" applyFill="1" applyBorder="1" applyAlignment="1">
      <alignment horizontal="center" vertical="center" wrapText="1"/>
    </xf>
    <xf numFmtId="43" fontId="5" fillId="3" borderId="58" xfId="3" applyFont="1" applyFill="1" applyBorder="1" applyAlignment="1">
      <alignment horizontal="right" vertical="center"/>
    </xf>
    <xf numFmtId="43" fontId="14" fillId="3" borderId="43" xfId="3" applyFont="1" applyFill="1" applyBorder="1" applyAlignment="1">
      <alignment horizontal="center" vertical="center" wrapText="1"/>
    </xf>
    <xf numFmtId="43" fontId="4" fillId="3" borderId="42" xfId="3" applyFont="1" applyFill="1" applyBorder="1" applyAlignment="1">
      <alignment horizontal="center" vertical="center" wrapText="1"/>
    </xf>
    <xf numFmtId="43" fontId="14" fillId="3" borderId="42" xfId="3" applyFont="1" applyFill="1" applyBorder="1" applyAlignment="1">
      <alignment horizontal="left" wrapText="1"/>
    </xf>
    <xf numFmtId="43" fontId="4" fillId="3" borderId="45" xfId="3" applyFont="1" applyFill="1" applyBorder="1" applyAlignment="1">
      <alignment horizontal="justify" vertical="center" wrapText="1"/>
    </xf>
    <xf numFmtId="43" fontId="4" fillId="3" borderId="48" xfId="3" applyFont="1" applyFill="1" applyBorder="1" applyAlignment="1">
      <alignment horizontal="justify" vertical="center" wrapText="1"/>
    </xf>
    <xf numFmtId="43" fontId="5" fillId="0" borderId="42" xfId="3" applyFont="1" applyFill="1" applyBorder="1" applyAlignment="1">
      <alignment horizontal="center" vertical="center" wrapText="1"/>
    </xf>
    <xf numFmtId="43" fontId="5" fillId="0" borderId="43" xfId="3" applyFont="1" applyFill="1" applyBorder="1" applyAlignment="1">
      <alignment horizontal="center" vertical="center" wrapText="1"/>
    </xf>
    <xf numFmtId="43" fontId="5" fillId="0" borderId="42" xfId="3" applyFont="1" applyFill="1" applyBorder="1" applyAlignment="1">
      <alignment horizontal="left" vertical="center" wrapText="1"/>
    </xf>
    <xf numFmtId="43" fontId="5" fillId="4" borderId="42" xfId="3" applyFont="1" applyFill="1" applyBorder="1" applyAlignment="1">
      <alignment horizontal="center" vertical="center" wrapText="1"/>
    </xf>
    <xf numFmtId="43" fontId="5" fillId="4" borderId="42" xfId="3" applyFont="1" applyFill="1" applyBorder="1" applyAlignment="1">
      <alignment horizontal="left" vertical="center" wrapText="1"/>
    </xf>
    <xf numFmtId="43" fontId="4" fillId="4" borderId="43" xfId="3" applyFont="1" applyFill="1" applyBorder="1" applyAlignment="1">
      <alignment horizontal="justify" vertical="center" wrapText="1"/>
    </xf>
    <xf numFmtId="43" fontId="4" fillId="4" borderId="44" xfId="3" applyFont="1" applyFill="1" applyBorder="1" applyAlignment="1">
      <alignment horizontal="justify" vertical="center" wrapText="1"/>
    </xf>
    <xf numFmtId="43" fontId="4" fillId="4" borderId="45" xfId="3" applyFont="1" applyFill="1" applyBorder="1" applyAlignment="1">
      <alignment horizontal="center" vertical="center" wrapText="1"/>
    </xf>
    <xf numFmtId="43" fontId="4" fillId="4" borderId="46" xfId="3" applyFont="1" applyFill="1" applyBorder="1" applyAlignment="1">
      <alignment horizontal="justify" vertical="center" wrapText="1"/>
    </xf>
    <xf numFmtId="43" fontId="4" fillId="4" borderId="47" xfId="3" applyFont="1" applyFill="1" applyBorder="1" applyAlignment="1">
      <alignment horizontal="justify" vertical="center" wrapText="1"/>
    </xf>
    <xf numFmtId="43" fontId="4" fillId="4" borderId="42" xfId="3" applyFont="1" applyFill="1" applyBorder="1" applyAlignment="1">
      <alignment horizontal="justify" vertical="center" wrapText="1"/>
    </xf>
    <xf numFmtId="43" fontId="4" fillId="4" borderId="48" xfId="3" applyFont="1" applyFill="1" applyBorder="1" applyAlignment="1">
      <alignment horizontal="center" vertical="center" wrapText="1"/>
    </xf>
    <xf numFmtId="43" fontId="5" fillId="2" borderId="42" xfId="3" applyFont="1" applyFill="1" applyBorder="1" applyAlignment="1">
      <alignment horizontal="center" vertical="center" wrapText="1"/>
    </xf>
    <xf numFmtId="43" fontId="5" fillId="2" borderId="43" xfId="3" applyFont="1" applyFill="1" applyBorder="1" applyAlignment="1">
      <alignment horizontal="center" vertical="center" wrapText="1"/>
    </xf>
    <xf numFmtId="43" fontId="5" fillId="0" borderId="58" xfId="3" applyFont="1" applyFill="1" applyBorder="1" applyAlignment="1">
      <alignment vertical="center"/>
    </xf>
    <xf numFmtId="43" fontId="4" fillId="4" borderId="45" xfId="3" applyFont="1" applyFill="1" applyBorder="1" applyAlignment="1">
      <alignment horizontal="justify" vertical="center" wrapText="1"/>
    </xf>
    <xf numFmtId="43" fontId="5" fillId="3" borderId="42" xfId="3" applyFont="1" applyFill="1" applyBorder="1" applyAlignment="1">
      <alignment horizontal="center" vertical="center" wrapText="1"/>
    </xf>
    <xf numFmtId="43" fontId="14" fillId="3" borderId="42" xfId="3" applyFont="1" applyFill="1" applyBorder="1" applyAlignment="1">
      <alignment horizontal="left" vertical="center" wrapText="1"/>
    </xf>
    <xf numFmtId="43" fontId="5" fillId="2" borderId="30" xfId="3" applyFont="1" applyFill="1" applyBorder="1" applyAlignment="1">
      <alignment horizontal="center" vertical="center" wrapText="1"/>
    </xf>
    <xf numFmtId="43" fontId="4" fillId="4" borderId="30" xfId="3" applyFont="1" applyFill="1" applyBorder="1" applyAlignment="1">
      <alignment horizontal="justify" vertical="center" wrapText="1"/>
    </xf>
    <xf numFmtId="43" fontId="4" fillId="4" borderId="31" xfId="3" applyFont="1" applyFill="1" applyBorder="1" applyAlignment="1">
      <alignment horizontal="justify" vertical="center" wrapText="1"/>
    </xf>
    <xf numFmtId="43" fontId="4" fillId="4" borderId="32" xfId="3" applyFont="1" applyFill="1" applyBorder="1" applyAlignment="1">
      <alignment horizontal="center" vertical="center" wrapText="1"/>
    </xf>
    <xf numFmtId="43" fontId="4" fillId="4" borderId="33" xfId="3" applyFont="1" applyFill="1" applyBorder="1" applyAlignment="1">
      <alignment horizontal="justify" vertical="center" wrapText="1"/>
    </xf>
    <xf numFmtId="43" fontId="4" fillId="4" borderId="34" xfId="3" applyFont="1" applyFill="1" applyBorder="1" applyAlignment="1">
      <alignment horizontal="justify" vertical="center" wrapText="1"/>
    </xf>
    <xf numFmtId="43" fontId="4" fillId="4" borderId="28" xfId="3" applyFont="1" applyFill="1" applyBorder="1" applyAlignment="1">
      <alignment horizontal="justify" vertical="center" wrapText="1"/>
    </xf>
    <xf numFmtId="43" fontId="4" fillId="4" borderId="29" xfId="3" applyFont="1" applyFill="1" applyBorder="1" applyAlignment="1">
      <alignment horizontal="center" vertical="center" wrapText="1"/>
    </xf>
    <xf numFmtId="43" fontId="5" fillId="3" borderId="42" xfId="3" applyFont="1" applyFill="1" applyBorder="1" applyAlignment="1">
      <alignment horizontal="right" vertical="center"/>
    </xf>
    <xf numFmtId="43" fontId="14" fillId="3" borderId="30" xfId="3" applyFont="1" applyFill="1" applyBorder="1" applyAlignment="1">
      <alignment horizontal="center" vertical="center" wrapText="1"/>
    </xf>
    <xf numFmtId="43" fontId="5" fillId="3" borderId="28" xfId="3" applyFont="1" applyFill="1" applyBorder="1" applyAlignment="1">
      <alignment horizontal="center" vertical="center" wrapText="1"/>
    </xf>
    <xf numFmtId="43" fontId="4" fillId="3" borderId="30" xfId="3" applyFont="1" applyFill="1" applyBorder="1" applyAlignment="1">
      <alignment horizontal="justify" vertical="center" wrapText="1"/>
    </xf>
    <xf numFmtId="43" fontId="4" fillId="3" borderId="31" xfId="3" applyFont="1" applyFill="1" applyBorder="1" applyAlignment="1">
      <alignment horizontal="justify" vertical="center" wrapText="1"/>
    </xf>
    <xf numFmtId="43" fontId="4" fillId="3" borderId="32" xfId="3" applyFont="1" applyFill="1" applyBorder="1" applyAlignment="1">
      <alignment horizontal="center" vertical="center" wrapText="1"/>
    </xf>
    <xf numFmtId="43" fontId="4" fillId="3" borderId="33" xfId="3" applyFont="1" applyFill="1" applyBorder="1" applyAlignment="1">
      <alignment horizontal="justify" vertical="center" wrapText="1"/>
    </xf>
    <xf numFmtId="43" fontId="4" fillId="3" borderId="34" xfId="3" applyFont="1" applyFill="1" applyBorder="1" applyAlignment="1">
      <alignment horizontal="justify" vertical="center" wrapText="1"/>
    </xf>
    <xf numFmtId="43" fontId="4" fillId="3" borderId="28" xfId="3" applyFont="1" applyFill="1" applyBorder="1" applyAlignment="1">
      <alignment horizontal="justify" vertical="center" wrapText="1"/>
    </xf>
    <xf numFmtId="43" fontId="4" fillId="3" borderId="29" xfId="3" applyFont="1" applyFill="1" applyBorder="1" applyAlignment="1">
      <alignment horizontal="center" vertical="center" wrapText="1"/>
    </xf>
    <xf numFmtId="43" fontId="5" fillId="0" borderId="28" xfId="3" applyFont="1" applyFill="1" applyBorder="1" applyAlignment="1">
      <alignment horizontal="center" vertical="center" wrapText="1"/>
    </xf>
    <xf numFmtId="43" fontId="5" fillId="0" borderId="42" xfId="3" applyFont="1" applyFill="1" applyBorder="1" applyAlignment="1">
      <alignment vertical="center"/>
    </xf>
    <xf numFmtId="43" fontId="4" fillId="0" borderId="29" xfId="3" applyFont="1" applyFill="1" applyBorder="1" applyAlignment="1">
      <alignment horizontal="center" vertical="center" wrapText="1"/>
    </xf>
    <xf numFmtId="43" fontId="15" fillId="2" borderId="35" xfId="3" applyFont="1" applyFill="1" applyBorder="1" applyAlignment="1">
      <alignment horizontal="center" vertical="center" wrapText="1"/>
    </xf>
    <xf numFmtId="43" fontId="5" fillId="2" borderId="59" xfId="3" applyFont="1" applyFill="1" applyBorder="1" applyAlignment="1">
      <alignment horizontal="center" vertical="center" wrapText="1"/>
    </xf>
    <xf numFmtId="43" fontId="5" fillId="4" borderId="58" xfId="3" applyFont="1" applyFill="1" applyBorder="1" applyAlignment="1">
      <alignment horizontal="center" vertical="center" wrapText="1"/>
    </xf>
    <xf numFmtId="43" fontId="5" fillId="4" borderId="35" xfId="3" applyFont="1" applyFill="1" applyBorder="1" applyAlignment="1">
      <alignment horizontal="left" vertical="center" wrapText="1"/>
    </xf>
    <xf numFmtId="43" fontId="4" fillId="4" borderId="60" xfId="3" applyFont="1" applyFill="1" applyBorder="1" applyAlignment="1">
      <alignment horizontal="center" vertical="center" wrapText="1"/>
    </xf>
    <xf numFmtId="43" fontId="4" fillId="4" borderId="5" xfId="3" applyFont="1" applyFill="1" applyBorder="1" applyAlignment="1">
      <alignment horizontal="center" vertical="center" wrapText="1"/>
    </xf>
    <xf numFmtId="43" fontId="12" fillId="0" borderId="9" xfId="3" applyFont="1" applyFill="1" applyBorder="1" applyAlignment="1">
      <alignment horizontal="center" vertical="center" wrapText="1"/>
    </xf>
    <xf numFmtId="43" fontId="5" fillId="0" borderId="2" xfId="3" applyFont="1" applyFill="1" applyBorder="1" applyAlignment="1">
      <alignment horizontal="right" vertical="center"/>
    </xf>
    <xf numFmtId="43" fontId="5" fillId="0" borderId="9" xfId="3" applyFont="1" applyFill="1" applyBorder="1" applyAlignment="1">
      <alignment horizontal="center" vertical="center" wrapText="1"/>
    </xf>
    <xf numFmtId="43" fontId="12" fillId="0" borderId="9" xfId="3" applyFont="1" applyFill="1" applyBorder="1" applyAlignment="1">
      <alignment horizontal="left" vertical="center" wrapText="1"/>
    </xf>
    <xf numFmtId="43" fontId="12" fillId="0" borderId="14" xfId="3" applyFont="1" applyFill="1" applyBorder="1" applyAlignment="1">
      <alignment horizontal="center" vertical="center" wrapText="1"/>
    </xf>
    <xf numFmtId="43" fontId="5" fillId="0" borderId="7" xfId="3" applyFont="1" applyFill="1" applyBorder="1" applyAlignment="1">
      <alignment horizontal="center" vertical="center" wrapText="1"/>
    </xf>
    <xf numFmtId="43" fontId="5" fillId="0" borderId="14" xfId="3" applyFont="1" applyFill="1" applyBorder="1" applyAlignment="1">
      <alignment horizontal="center" vertical="center" wrapText="1"/>
    </xf>
    <xf numFmtId="43" fontId="12" fillId="0" borderId="14" xfId="3" applyFont="1" applyFill="1" applyBorder="1" applyAlignment="1">
      <alignment horizontal="left" vertical="center" wrapText="1"/>
    </xf>
    <xf numFmtId="43" fontId="12" fillId="0" borderId="19" xfId="3" applyFont="1" applyFill="1" applyBorder="1" applyAlignment="1">
      <alignment horizontal="center" vertical="center" wrapText="1"/>
    </xf>
    <xf numFmtId="43" fontId="5" fillId="0" borderId="20" xfId="3" applyFont="1" applyFill="1" applyBorder="1" applyAlignment="1">
      <alignment horizontal="center" vertical="center" wrapText="1"/>
    </xf>
    <xf numFmtId="43" fontId="12" fillId="0" borderId="20" xfId="3" applyFont="1" applyFill="1" applyBorder="1" applyAlignment="1">
      <alignment horizontal="left" vertical="center" wrapText="1"/>
    </xf>
    <xf numFmtId="43" fontId="12" fillId="3" borderId="20" xfId="3" applyFont="1" applyFill="1" applyBorder="1" applyAlignment="1">
      <alignment horizontal="center" vertical="center" wrapText="1"/>
    </xf>
    <xf numFmtId="43" fontId="6" fillId="3" borderId="30" xfId="3" applyFont="1" applyFill="1" applyBorder="1" applyAlignment="1">
      <alignment horizontal="center" vertical="center" wrapText="1"/>
    </xf>
    <xf numFmtId="43" fontId="12" fillId="3" borderId="21" xfId="3" applyFont="1" applyFill="1" applyBorder="1" applyAlignment="1">
      <alignment horizontal="left" vertical="center" wrapText="1"/>
    </xf>
    <xf numFmtId="43" fontId="4" fillId="3" borderId="24" xfId="3" applyFont="1" applyFill="1" applyBorder="1" applyAlignment="1">
      <alignment horizontal="justify" vertical="center" wrapText="1"/>
    </xf>
    <xf numFmtId="43" fontId="4" fillId="3" borderId="21" xfId="3" applyFont="1" applyFill="1" applyBorder="1" applyAlignment="1">
      <alignment horizontal="justify" vertical="center" wrapText="1"/>
    </xf>
    <xf numFmtId="43" fontId="5" fillId="0" borderId="42" xfId="3" applyFont="1" applyFill="1" applyBorder="1" applyAlignment="1">
      <alignment horizontal="right" vertical="center"/>
    </xf>
    <xf numFmtId="43" fontId="14" fillId="0" borderId="43" xfId="3" applyFont="1" applyFill="1" applyBorder="1" applyAlignment="1">
      <alignment horizontal="center" vertical="center" wrapText="1"/>
    </xf>
    <xf numFmtId="43" fontId="4" fillId="0" borderId="42" xfId="3" applyFont="1" applyFill="1" applyBorder="1" applyAlignment="1">
      <alignment horizontal="center" vertical="center" wrapText="1"/>
    </xf>
    <xf numFmtId="43" fontId="14" fillId="0" borderId="48" xfId="3" applyFont="1" applyFill="1" applyBorder="1" applyAlignment="1">
      <alignment horizontal="left" vertical="center" wrapText="1"/>
    </xf>
    <xf numFmtId="43" fontId="14" fillId="3" borderId="48" xfId="3" applyFont="1" applyFill="1" applyBorder="1" applyAlignment="1">
      <alignment horizontal="left" vertical="center" wrapText="1"/>
    </xf>
    <xf numFmtId="43" fontId="5" fillId="0" borderId="30" xfId="3" applyFont="1" applyFill="1" applyBorder="1" applyAlignment="1">
      <alignment horizontal="center" vertical="center" wrapText="1"/>
    </xf>
    <xf numFmtId="43" fontId="5" fillId="0" borderId="29" xfId="3" applyFont="1" applyFill="1" applyBorder="1" applyAlignment="1">
      <alignment horizontal="left" vertical="center" wrapText="1"/>
    </xf>
    <xf numFmtId="43" fontId="6" fillId="3" borderId="22" xfId="3" applyFont="1" applyFill="1" applyBorder="1" applyAlignment="1">
      <alignment horizontal="center" vertical="center" wrapText="1"/>
    </xf>
    <xf numFmtId="43" fontId="6" fillId="3" borderId="21" xfId="3" applyFont="1" applyFill="1" applyBorder="1" applyAlignment="1">
      <alignment horizontal="left" vertical="center" wrapText="1"/>
    </xf>
    <xf numFmtId="43" fontId="6" fillId="3" borderId="28" xfId="3" applyFont="1" applyFill="1" applyBorder="1" applyAlignment="1">
      <alignment horizontal="center" vertical="center" wrapText="1"/>
    </xf>
    <xf numFmtId="43" fontId="14" fillId="3" borderId="29" xfId="3" applyFont="1" applyFill="1" applyBorder="1" applyAlignment="1">
      <alignment horizontal="left" vertical="center" wrapText="1"/>
    </xf>
    <xf numFmtId="43" fontId="4" fillId="3" borderId="32" xfId="3" applyFont="1" applyFill="1" applyBorder="1" applyAlignment="1">
      <alignment horizontal="justify" vertical="center" wrapText="1"/>
    </xf>
    <xf numFmtId="43" fontId="14" fillId="0" borderId="30" xfId="3" applyFont="1" applyFill="1" applyBorder="1" applyAlignment="1">
      <alignment horizontal="center" vertical="center" wrapText="1"/>
    </xf>
    <xf numFmtId="43" fontId="14" fillId="0" borderId="29" xfId="3" applyFont="1" applyFill="1" applyBorder="1" applyAlignment="1">
      <alignment horizontal="left" vertical="center" wrapText="1"/>
    </xf>
    <xf numFmtId="43" fontId="4" fillId="2" borderId="42" xfId="3" applyFont="1" applyFill="1" applyBorder="1"/>
    <xf numFmtId="43" fontId="14" fillId="2" borderId="30" xfId="3" applyFont="1" applyFill="1" applyBorder="1" applyAlignment="1">
      <alignment horizontal="center" vertical="center" wrapText="1"/>
    </xf>
    <xf numFmtId="43" fontId="16" fillId="2" borderId="42" xfId="3" applyFont="1" applyFill="1" applyBorder="1"/>
    <xf numFmtId="43" fontId="6" fillId="0" borderId="28" xfId="3" applyFont="1" applyFill="1" applyBorder="1" applyAlignment="1">
      <alignment horizontal="center" vertical="center" wrapText="1"/>
    </xf>
    <xf numFmtId="43" fontId="12" fillId="3" borderId="28" xfId="3" applyFont="1" applyFill="1" applyBorder="1" applyAlignment="1">
      <alignment horizontal="center" vertical="center" wrapText="1"/>
    </xf>
    <xf numFmtId="43" fontId="12" fillId="3" borderId="29" xfId="3" applyFont="1" applyFill="1" applyBorder="1" applyAlignment="1">
      <alignment horizontal="left" vertical="center" wrapText="1"/>
    </xf>
    <xf numFmtId="43" fontId="4" fillId="3" borderId="30" xfId="3" applyFont="1" applyFill="1" applyBorder="1" applyAlignment="1">
      <alignment horizontal="center" vertical="center" wrapText="1"/>
    </xf>
    <xf numFmtId="43" fontId="4" fillId="3" borderId="31" xfId="3" applyFont="1" applyFill="1" applyBorder="1" applyAlignment="1">
      <alignment horizontal="center" vertical="center" wrapText="1"/>
    </xf>
    <xf numFmtId="43" fontId="4" fillId="3" borderId="33" xfId="3" applyFont="1" applyFill="1" applyBorder="1" applyAlignment="1">
      <alignment horizontal="center" vertical="center" wrapText="1"/>
    </xf>
    <xf numFmtId="43" fontId="4" fillId="3" borderId="34" xfId="3" applyFont="1" applyFill="1" applyBorder="1" applyAlignment="1">
      <alignment horizontal="center" vertical="center" wrapText="1"/>
    </xf>
    <xf numFmtId="43" fontId="4" fillId="3" borderId="28" xfId="3" applyFont="1" applyFill="1" applyBorder="1" applyAlignment="1">
      <alignment horizontal="center" vertical="center" wrapText="1"/>
    </xf>
    <xf numFmtId="43" fontId="4" fillId="3" borderId="43" xfId="3" applyFont="1" applyFill="1" applyBorder="1" applyAlignment="1">
      <alignment horizontal="center" vertical="center" wrapText="1"/>
    </xf>
    <xf numFmtId="43" fontId="4" fillId="3" borderId="44" xfId="3" applyFont="1" applyFill="1" applyBorder="1" applyAlignment="1">
      <alignment horizontal="center" vertical="center" wrapText="1"/>
    </xf>
    <xf numFmtId="43" fontId="4" fillId="3" borderId="46" xfId="3" applyFont="1" applyFill="1" applyBorder="1" applyAlignment="1">
      <alignment horizontal="center" vertical="center" wrapText="1"/>
    </xf>
    <xf numFmtId="43" fontId="4" fillId="3" borderId="47" xfId="3" applyFont="1" applyFill="1" applyBorder="1" applyAlignment="1">
      <alignment horizontal="center" vertical="center" wrapText="1"/>
    </xf>
    <xf numFmtId="43" fontId="5" fillId="0" borderId="48" xfId="3" applyFont="1" applyFill="1" applyBorder="1" applyAlignment="1">
      <alignment horizontal="left" vertical="center" wrapText="1"/>
    </xf>
    <xf numFmtId="43" fontId="4" fillId="4" borderId="43" xfId="3" applyFont="1" applyFill="1" applyBorder="1" applyAlignment="1">
      <alignment horizontal="center" vertical="center" wrapText="1"/>
    </xf>
    <xf numFmtId="43" fontId="4" fillId="4" borderId="44" xfId="3" applyFont="1" applyFill="1" applyBorder="1" applyAlignment="1">
      <alignment horizontal="center" vertical="center" wrapText="1"/>
    </xf>
    <xf numFmtId="43" fontId="4" fillId="4" borderId="46" xfId="3" applyFont="1" applyFill="1" applyBorder="1" applyAlignment="1">
      <alignment horizontal="center" vertical="center" wrapText="1"/>
    </xf>
    <xf numFmtId="43" fontId="4" fillId="4" borderId="47" xfId="3" applyFont="1" applyFill="1" applyBorder="1" applyAlignment="1">
      <alignment horizontal="center" vertical="center" wrapText="1"/>
    </xf>
    <xf numFmtId="43" fontId="4" fillId="4" borderId="42" xfId="3" applyFont="1" applyFill="1" applyBorder="1" applyAlignment="1">
      <alignment horizontal="center" vertical="center" wrapText="1"/>
    </xf>
    <xf numFmtId="43" fontId="14" fillId="2" borderId="43" xfId="3" applyFont="1" applyFill="1" applyBorder="1" applyAlignment="1">
      <alignment horizontal="center" vertical="center" wrapText="1"/>
    </xf>
    <xf numFmtId="43" fontId="14" fillId="2" borderId="48" xfId="3" applyFont="1" applyFill="1" applyBorder="1" applyAlignment="1">
      <alignment horizontal="left" vertical="center" wrapText="1"/>
    </xf>
    <xf numFmtId="43" fontId="6" fillId="3" borderId="21" xfId="3" applyFont="1" applyFill="1" applyBorder="1" applyAlignment="1">
      <alignment horizontal="center" vertical="center" wrapText="1"/>
    </xf>
    <xf numFmtId="43" fontId="4" fillId="3" borderId="22" xfId="3" applyFont="1" applyFill="1" applyBorder="1" applyAlignment="1">
      <alignment horizontal="center" vertical="center" wrapText="1"/>
    </xf>
    <xf numFmtId="43" fontId="4" fillId="3" borderId="23" xfId="3" applyFont="1" applyFill="1" applyBorder="1" applyAlignment="1">
      <alignment horizontal="center" vertical="center" wrapText="1"/>
    </xf>
    <xf numFmtId="43" fontId="4" fillId="3" borderId="25" xfId="3" applyFont="1" applyFill="1" applyBorder="1" applyAlignment="1">
      <alignment horizontal="center" vertical="center" wrapText="1"/>
    </xf>
    <xf numFmtId="43" fontId="4" fillId="3" borderId="26" xfId="3" applyFont="1" applyFill="1" applyBorder="1" applyAlignment="1">
      <alignment horizontal="center" vertical="center" wrapText="1"/>
    </xf>
    <xf numFmtId="43" fontId="4" fillId="3" borderId="20" xfId="3" applyFont="1" applyFill="1" applyBorder="1" applyAlignment="1">
      <alignment horizontal="center" vertical="center" wrapText="1"/>
    </xf>
    <xf numFmtId="43" fontId="14" fillId="3" borderId="42" xfId="3" applyFont="1" applyFill="1" applyBorder="1" applyAlignment="1">
      <alignment horizontal="center" vertical="center" wrapText="1"/>
    </xf>
    <xf numFmtId="43" fontId="5" fillId="2" borderId="48" xfId="3" applyFont="1" applyFill="1" applyBorder="1" applyAlignment="1">
      <alignment horizontal="center" vertical="center" wrapText="1"/>
    </xf>
    <xf numFmtId="43" fontId="5" fillId="2" borderId="42" xfId="3" applyFont="1" applyFill="1" applyBorder="1" applyAlignment="1">
      <alignment horizontal="left" vertical="center" wrapText="1"/>
    </xf>
    <xf numFmtId="43" fontId="14" fillId="2" borderId="42" xfId="3" applyFont="1" applyFill="1" applyBorder="1" applyAlignment="1">
      <alignment horizontal="center" vertical="center" wrapText="1"/>
    </xf>
    <xf numFmtId="43" fontId="14" fillId="2" borderId="42" xfId="3" applyFont="1" applyFill="1" applyBorder="1" applyAlignment="1">
      <alignment horizontal="left" vertical="center" wrapText="1"/>
    </xf>
    <xf numFmtId="43" fontId="5" fillId="2" borderId="42" xfId="3" applyFont="1" applyFill="1" applyBorder="1" applyAlignment="1">
      <alignment horizontal="right" vertical="center"/>
    </xf>
    <xf numFmtId="43" fontId="4" fillId="2" borderId="48" xfId="3" applyFont="1" applyFill="1" applyBorder="1" applyAlignment="1">
      <alignment horizontal="center" vertical="center" wrapText="1"/>
    </xf>
    <xf numFmtId="43" fontId="12" fillId="3" borderId="21" xfId="3" applyFont="1" applyFill="1" applyBorder="1" applyAlignment="1">
      <alignment horizontal="center" vertical="center" wrapText="1"/>
    </xf>
    <xf numFmtId="43" fontId="4" fillId="2" borderId="42" xfId="3" applyFont="1" applyFill="1" applyBorder="1" applyAlignment="1">
      <alignment horizontal="center" vertical="center" wrapText="1"/>
    </xf>
    <xf numFmtId="43" fontId="12" fillId="2" borderId="9" xfId="3" applyFont="1" applyFill="1" applyBorder="1" applyAlignment="1">
      <alignment horizontal="center" vertical="center" wrapText="1"/>
    </xf>
    <xf numFmtId="43" fontId="6" fillId="2" borderId="9" xfId="3" applyFont="1" applyFill="1" applyBorder="1" applyAlignment="1">
      <alignment horizontal="center" vertical="center" wrapText="1"/>
    </xf>
    <xf numFmtId="43" fontId="6" fillId="2" borderId="3" xfId="3" applyFont="1" applyFill="1" applyBorder="1" applyAlignment="1">
      <alignment horizontal="center" vertical="center" wrapText="1"/>
    </xf>
    <xf numFmtId="43" fontId="12" fillId="2" borderId="3" xfId="3" applyFont="1" applyFill="1" applyBorder="1" applyAlignment="1">
      <alignment horizontal="left" vertical="center" wrapText="1"/>
    </xf>
    <xf numFmtId="43" fontId="4" fillId="0" borderId="9" xfId="3" applyFont="1" applyFill="1" applyBorder="1" applyAlignment="1">
      <alignment horizontal="center" vertical="center" wrapText="1"/>
    </xf>
    <xf numFmtId="43" fontId="12" fillId="2" borderId="10" xfId="3" applyFont="1" applyFill="1" applyBorder="1" applyAlignment="1">
      <alignment horizontal="center" vertical="center" wrapText="1"/>
    </xf>
    <xf numFmtId="43" fontId="6" fillId="2" borderId="10" xfId="3" applyFont="1" applyFill="1" applyBorder="1" applyAlignment="1">
      <alignment horizontal="center" vertical="center" wrapText="1"/>
    </xf>
    <xf numFmtId="43" fontId="6" fillId="2" borderId="13" xfId="3" applyFont="1" applyFill="1" applyBorder="1" applyAlignment="1">
      <alignment horizontal="center" vertical="center" wrapText="1"/>
    </xf>
    <xf numFmtId="43" fontId="12" fillId="2" borderId="13" xfId="3" applyFont="1" applyFill="1" applyBorder="1" applyAlignment="1">
      <alignment horizontal="left" vertical="center" wrapText="1"/>
    </xf>
    <xf numFmtId="49" fontId="12" fillId="3" borderId="10" xfId="3" applyNumberFormat="1" applyFont="1" applyFill="1" applyBorder="1" applyAlignment="1">
      <alignment horizontal="center" vertical="center" wrapText="1"/>
    </xf>
    <xf numFmtId="43" fontId="6" fillId="3" borderId="11" xfId="3" applyFont="1" applyFill="1" applyBorder="1" applyAlignment="1">
      <alignment horizontal="center" vertical="center" wrapText="1"/>
    </xf>
    <xf numFmtId="43" fontId="7" fillId="3" borderId="11" xfId="3" applyFont="1" applyFill="1" applyBorder="1" applyAlignment="1">
      <alignment horizontal="left" vertical="center" wrapText="1"/>
    </xf>
    <xf numFmtId="43" fontId="6" fillId="3" borderId="40" xfId="3" applyFont="1" applyFill="1" applyBorder="1" applyAlignment="1">
      <alignment horizontal="center" vertical="center" wrapText="1"/>
    </xf>
    <xf numFmtId="43" fontId="6" fillId="3" borderId="16" xfId="3" applyFont="1" applyFill="1" applyBorder="1" applyAlignment="1">
      <alignment horizontal="center" vertical="center" wrapText="1"/>
    </xf>
    <xf numFmtId="43" fontId="6" fillId="3" borderId="9" xfId="3" applyFont="1" applyFill="1" applyBorder="1" applyAlignment="1">
      <alignment horizontal="center" vertical="center" wrapText="1"/>
    </xf>
    <xf numFmtId="43" fontId="6" fillId="3" borderId="3" xfId="3" applyFont="1" applyFill="1" applyBorder="1" applyAlignment="1">
      <alignment horizontal="center" vertical="center" wrapText="1"/>
    </xf>
    <xf numFmtId="43" fontId="6" fillId="3" borderId="19" xfId="3" applyFont="1" applyFill="1" applyBorder="1" applyAlignment="1">
      <alignment horizontal="center" vertical="center" wrapText="1"/>
    </xf>
    <xf numFmtId="43" fontId="12" fillId="3" borderId="19" xfId="3" applyFont="1" applyFill="1" applyBorder="1" applyAlignment="1">
      <alignment horizontal="left" vertical="center" wrapText="1"/>
    </xf>
    <xf numFmtId="43" fontId="4" fillId="3" borderId="57" xfId="3" applyFont="1" applyFill="1" applyBorder="1" applyAlignment="1">
      <alignment horizontal="center" vertical="center" wrapText="1"/>
    </xf>
    <xf numFmtId="43" fontId="4" fillId="3" borderId="42" xfId="3" applyFont="1" applyFill="1" applyBorder="1"/>
    <xf numFmtId="43" fontId="4" fillId="3" borderId="63" xfId="3" applyFont="1" applyFill="1" applyBorder="1" applyAlignment="1">
      <alignment horizontal="center" vertical="center" wrapText="1"/>
    </xf>
    <xf numFmtId="43" fontId="14" fillId="3" borderId="63" xfId="3" applyFont="1" applyFill="1" applyBorder="1" applyAlignment="1">
      <alignment horizontal="left" vertical="center" wrapText="1"/>
    </xf>
    <xf numFmtId="43" fontId="4" fillId="3" borderId="64" xfId="3" applyFont="1" applyFill="1" applyBorder="1" applyAlignment="1">
      <alignment horizontal="center" vertical="center" wrapText="1"/>
    </xf>
    <xf numFmtId="43" fontId="4" fillId="2" borderId="63" xfId="3" applyFont="1" applyFill="1" applyBorder="1" applyAlignment="1">
      <alignment horizontal="center" vertical="center" wrapText="1"/>
    </xf>
    <xf numFmtId="43" fontId="4" fillId="3" borderId="65" xfId="3" applyFont="1" applyFill="1" applyBorder="1" applyAlignment="1">
      <alignment horizontal="center" vertical="center" wrapText="1"/>
    </xf>
    <xf numFmtId="43" fontId="4" fillId="2" borderId="39" xfId="3" applyFont="1" applyFill="1" applyBorder="1"/>
    <xf numFmtId="43" fontId="14" fillId="2" borderId="50" xfId="3" applyFont="1" applyFill="1" applyBorder="1" applyAlignment="1">
      <alignment horizontal="center" vertical="center" wrapText="1"/>
    </xf>
    <xf numFmtId="43" fontId="12" fillId="2" borderId="58" xfId="3" applyFont="1" applyFill="1" applyBorder="1" applyAlignment="1">
      <alignment horizontal="center" vertical="center" wrapText="1"/>
    </xf>
    <xf numFmtId="43" fontId="6" fillId="2" borderId="0" xfId="3" applyFont="1" applyFill="1" applyBorder="1" applyAlignment="1">
      <alignment horizontal="center" vertical="center" wrapText="1"/>
    </xf>
    <xf numFmtId="43" fontId="6" fillId="2" borderId="4" xfId="3" applyFont="1" applyFill="1" applyBorder="1" applyAlignment="1">
      <alignment horizontal="center" vertical="center" wrapText="1"/>
    </xf>
    <xf numFmtId="43" fontId="4" fillId="0" borderId="60" xfId="3" applyFont="1" applyFill="1" applyBorder="1" applyAlignment="1">
      <alignment horizontal="center" vertical="center" wrapText="1"/>
    </xf>
    <xf numFmtId="43" fontId="4" fillId="0" borderId="58" xfId="3" applyFont="1" applyFill="1" applyBorder="1" applyAlignment="1">
      <alignment horizontal="center" vertical="center" wrapText="1"/>
    </xf>
    <xf numFmtId="43" fontId="6" fillId="2" borderId="2" xfId="3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 wrapText="1"/>
    </xf>
    <xf numFmtId="43" fontId="12" fillId="4" borderId="58" xfId="3" applyFont="1" applyFill="1" applyBorder="1" applyAlignment="1">
      <alignment horizontal="center" vertical="center" wrapText="1"/>
    </xf>
    <xf numFmtId="43" fontId="6" fillId="4" borderId="2" xfId="3" applyFont="1" applyFill="1" applyBorder="1" applyAlignment="1">
      <alignment horizontal="center" vertical="center" wrapText="1"/>
    </xf>
    <xf numFmtId="43" fontId="6" fillId="4" borderId="1" xfId="3" applyFont="1" applyFill="1" applyBorder="1" applyAlignment="1">
      <alignment horizontal="center" vertical="center" wrapText="1"/>
    </xf>
    <xf numFmtId="43" fontId="4" fillId="4" borderId="17" xfId="3" applyFont="1" applyFill="1" applyBorder="1" applyAlignment="1">
      <alignment horizontal="center" vertical="center" wrapText="1"/>
    </xf>
    <xf numFmtId="43" fontId="4" fillId="4" borderId="15" xfId="3" applyFont="1" applyFill="1" applyBorder="1" applyAlignment="1">
      <alignment horizontal="center" vertical="center" wrapText="1"/>
    </xf>
    <xf numFmtId="43" fontId="4" fillId="4" borderId="16" xfId="3" applyFont="1" applyFill="1" applyBorder="1" applyAlignment="1">
      <alignment horizontal="center" vertical="center" wrapText="1"/>
    </xf>
    <xf numFmtId="43" fontId="4" fillId="4" borderId="9" xfId="3" applyFont="1" applyFill="1" applyBorder="1" applyAlignment="1">
      <alignment horizontal="center" vertical="center" wrapText="1"/>
    </xf>
    <xf numFmtId="43" fontId="12" fillId="4" borderId="9" xfId="3" applyFont="1" applyFill="1" applyBorder="1" applyAlignment="1">
      <alignment horizontal="center" vertical="center" wrapText="1"/>
    </xf>
    <xf numFmtId="43" fontId="6" fillId="4" borderId="0" xfId="3" applyFont="1" applyFill="1" applyBorder="1" applyAlignment="1">
      <alignment horizontal="center" vertical="center" wrapText="1"/>
    </xf>
    <xf numFmtId="43" fontId="6" fillId="4" borderId="4" xfId="3" applyFont="1" applyFill="1" applyBorder="1" applyAlignment="1">
      <alignment horizontal="center" vertical="center" wrapText="1"/>
    </xf>
    <xf numFmtId="43" fontId="12" fillId="4" borderId="11" xfId="3" applyFont="1" applyFill="1" applyBorder="1" applyAlignment="1">
      <alignment horizontal="left" vertical="center" wrapText="1"/>
    </xf>
    <xf numFmtId="43" fontId="4" fillId="4" borderId="66" xfId="3" applyFont="1" applyFill="1" applyBorder="1" applyAlignment="1">
      <alignment horizontal="center" vertical="center" wrapText="1"/>
    </xf>
    <xf numFmtId="43" fontId="4" fillId="4" borderId="56" xfId="3" applyFont="1" applyFill="1" applyBorder="1" applyAlignment="1">
      <alignment horizontal="center" vertical="center" wrapText="1"/>
    </xf>
    <xf numFmtId="43" fontId="4" fillId="4" borderId="62" xfId="3" applyFont="1" applyFill="1" applyBorder="1" applyAlignment="1">
      <alignment horizontal="center" vertical="center" wrapText="1"/>
    </xf>
    <xf numFmtId="43" fontId="4" fillId="4" borderId="61" xfId="3" applyFont="1" applyFill="1" applyBorder="1" applyAlignment="1">
      <alignment horizontal="center" vertical="center" wrapText="1"/>
    </xf>
    <xf numFmtId="43" fontId="4" fillId="4" borderId="58" xfId="3" applyFont="1" applyFill="1" applyBorder="1" applyAlignment="1">
      <alignment horizontal="center" vertical="center" wrapText="1"/>
    </xf>
    <xf numFmtId="43" fontId="6" fillId="3" borderId="1" xfId="3" applyFont="1" applyFill="1" applyBorder="1" applyAlignment="1">
      <alignment horizontal="center" vertical="center" wrapText="1"/>
    </xf>
    <xf numFmtId="43" fontId="7" fillId="3" borderId="12" xfId="3" applyFont="1" applyFill="1" applyBorder="1" applyAlignment="1">
      <alignment horizontal="left" vertical="center" wrapText="1"/>
    </xf>
    <xf numFmtId="43" fontId="6" fillId="3" borderId="17" xfId="3" applyFont="1" applyFill="1" applyBorder="1" applyAlignment="1">
      <alignment horizontal="center" vertical="center" wrapText="1"/>
    </xf>
    <xf numFmtId="43" fontId="6" fillId="3" borderId="18" xfId="3" applyFont="1" applyFill="1" applyBorder="1" applyAlignment="1">
      <alignment horizontal="center" vertical="center" wrapText="1"/>
    </xf>
    <xf numFmtId="43" fontId="6" fillId="4" borderId="11" xfId="3" applyFont="1" applyFill="1" applyBorder="1" applyAlignment="1">
      <alignment horizontal="center" vertical="center" wrapText="1"/>
    </xf>
    <xf numFmtId="43" fontId="6" fillId="4" borderId="9" xfId="3" applyFont="1" applyFill="1" applyBorder="1" applyAlignment="1">
      <alignment horizontal="center" vertical="center" wrapText="1"/>
    </xf>
    <xf numFmtId="43" fontId="7" fillId="4" borderId="12" xfId="3" applyFont="1" applyFill="1" applyBorder="1" applyAlignment="1">
      <alignment horizontal="left" vertical="center" wrapText="1"/>
    </xf>
    <xf numFmtId="43" fontId="4" fillId="4" borderId="18" xfId="3" applyFont="1" applyFill="1" applyBorder="1" applyAlignment="1">
      <alignment horizontal="center" vertical="center" wrapText="1"/>
    </xf>
    <xf numFmtId="43" fontId="12" fillId="3" borderId="49" xfId="3" applyFont="1" applyFill="1" applyBorder="1" applyAlignment="1">
      <alignment horizontal="center" vertical="center" wrapText="1"/>
    </xf>
    <xf numFmtId="43" fontId="7" fillId="3" borderId="11" xfId="3" applyFont="1" applyFill="1" applyBorder="1" applyAlignment="1">
      <alignment horizontal="center" vertical="center" wrapText="1"/>
    </xf>
    <xf numFmtId="43" fontId="7" fillId="3" borderId="10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left" vertical="center" wrapText="1"/>
    </xf>
    <xf numFmtId="43" fontId="5" fillId="2" borderId="0" xfId="3" applyFont="1" applyFill="1" applyAlignment="1">
      <alignment horizontal="right" vertical="center"/>
    </xf>
    <xf numFmtId="43" fontId="4" fillId="2" borderId="0" xfId="3" applyFont="1" applyFill="1" applyAlignment="1">
      <alignment vertical="center"/>
    </xf>
    <xf numFmtId="43" fontId="4" fillId="0" borderId="0" xfId="3" applyFont="1" applyFill="1" applyAlignment="1">
      <alignment vertical="center"/>
    </xf>
    <xf numFmtId="43" fontId="4" fillId="3" borderId="67" xfId="3" applyFont="1" applyFill="1" applyBorder="1" applyAlignment="1">
      <alignment horizontal="justify" vertical="center" wrapText="1"/>
    </xf>
    <xf numFmtId="43" fontId="4" fillId="4" borderId="39" xfId="3" applyFont="1" applyFill="1" applyBorder="1" applyAlignment="1">
      <alignment horizontal="center" vertical="center" wrapText="1"/>
    </xf>
    <xf numFmtId="43" fontId="5" fillId="4" borderId="58" xfId="3" applyFont="1" applyFill="1" applyBorder="1" applyAlignment="1">
      <alignment vertical="center"/>
    </xf>
    <xf numFmtId="43" fontId="4" fillId="4" borderId="35" xfId="3" applyFont="1" applyFill="1" applyBorder="1" applyAlignment="1">
      <alignment horizontal="center" vertical="center" wrapText="1"/>
    </xf>
    <xf numFmtId="43" fontId="5" fillId="4" borderId="48" xfId="3" applyFont="1" applyFill="1" applyBorder="1" applyAlignment="1">
      <alignment horizontal="left" vertical="center" wrapText="1"/>
    </xf>
    <xf numFmtId="43" fontId="4" fillId="4" borderId="63" xfId="3" applyFont="1" applyFill="1" applyBorder="1" applyAlignment="1">
      <alignment horizontal="center" vertical="center" wrapText="1"/>
    </xf>
    <xf numFmtId="43" fontId="4" fillId="4" borderId="49" xfId="3" applyFont="1" applyFill="1" applyBorder="1" applyAlignment="1">
      <alignment horizontal="center" vertical="center" wrapText="1"/>
    </xf>
    <xf numFmtId="43" fontId="4" fillId="4" borderId="51" xfId="3" applyFont="1" applyFill="1" applyBorder="1" applyAlignment="1">
      <alignment horizontal="center" vertical="center" wrapText="1"/>
    </xf>
    <xf numFmtId="43" fontId="4" fillId="4" borderId="52" xfId="3" applyFont="1" applyFill="1" applyBorder="1" applyAlignment="1">
      <alignment horizontal="center" vertical="center" wrapText="1"/>
    </xf>
    <xf numFmtId="43" fontId="4" fillId="4" borderId="53" xfId="3" applyFont="1" applyFill="1" applyBorder="1" applyAlignment="1">
      <alignment horizontal="center" vertical="center" wrapText="1"/>
    </xf>
    <xf numFmtId="43" fontId="4" fillId="3" borderId="57" xfId="3" applyFont="1" applyFill="1" applyBorder="1" applyAlignment="1">
      <alignment horizontal="justify" vertical="center" wrapText="1"/>
    </xf>
    <xf numFmtId="0" fontId="6" fillId="3" borderId="9" xfId="2" applyFont="1" applyFill="1" applyBorder="1" applyAlignment="1">
      <alignment horizontal="center" vertical="center" wrapText="1"/>
    </xf>
    <xf numFmtId="49" fontId="12" fillId="3" borderId="9" xfId="3" applyNumberFormat="1" applyFont="1" applyFill="1" applyBorder="1" applyAlignment="1">
      <alignment horizontal="center" vertical="center" wrapText="1"/>
    </xf>
    <xf numFmtId="49" fontId="12" fillId="3" borderId="4" xfId="3" applyNumberFormat="1" applyFont="1" applyFill="1" applyBorder="1" applyAlignment="1">
      <alignment horizontal="center" vertical="center" wrapText="1"/>
    </xf>
    <xf numFmtId="49" fontId="12" fillId="4" borderId="9" xfId="3" applyNumberFormat="1" applyFont="1" applyFill="1" applyBorder="1" applyAlignment="1">
      <alignment horizontal="center" vertical="center" wrapText="1"/>
    </xf>
    <xf numFmtId="43" fontId="4" fillId="0" borderId="0" xfId="2" applyNumberFormat="1" applyFont="1" applyFill="1" applyBorder="1"/>
    <xf numFmtId="43" fontId="17" fillId="0" borderId="0" xfId="2" applyNumberFormat="1" applyFont="1" applyFill="1" applyBorder="1" applyAlignment="1">
      <alignment vertical="center"/>
    </xf>
    <xf numFmtId="43" fontId="4" fillId="0" borderId="0" xfId="1" applyFont="1" applyFill="1" applyBorder="1"/>
    <xf numFmtId="43" fontId="6" fillId="3" borderId="12" xfId="3" applyFont="1" applyFill="1" applyBorder="1" applyAlignment="1">
      <alignment horizontal="justify" vertical="top" wrapText="1"/>
    </xf>
    <xf numFmtId="43" fontId="6" fillId="3" borderId="17" xfId="3" applyFont="1" applyFill="1" applyBorder="1" applyAlignment="1">
      <alignment horizontal="justify" vertical="top" wrapText="1"/>
    </xf>
    <xf numFmtId="43" fontId="4" fillId="0" borderId="67" xfId="3" applyFont="1" applyFill="1" applyBorder="1" applyAlignment="1">
      <alignment horizontal="center" vertical="center" wrapText="1"/>
    </xf>
    <xf numFmtId="43" fontId="4" fillId="4" borderId="49" xfId="3" applyFont="1" applyFill="1" applyBorder="1" applyAlignment="1">
      <alignment horizontal="justify" vertical="center" wrapText="1"/>
    </xf>
    <xf numFmtId="43" fontId="4" fillId="4" borderId="51" xfId="3" applyFont="1" applyFill="1" applyBorder="1" applyAlignment="1">
      <alignment horizontal="justify" vertical="center" wrapText="1"/>
    </xf>
    <xf numFmtId="43" fontId="4" fillId="4" borderId="53" xfId="3" applyFont="1" applyFill="1" applyBorder="1" applyAlignment="1">
      <alignment horizontal="justify" vertical="center" wrapText="1"/>
    </xf>
    <xf numFmtId="43" fontId="4" fillId="4" borderId="50" xfId="3" applyFont="1" applyFill="1" applyBorder="1" applyAlignment="1">
      <alignment horizontal="justify" vertical="center" wrapText="1"/>
    </xf>
    <xf numFmtId="43" fontId="4" fillId="4" borderId="54" xfId="3" applyFont="1" applyFill="1" applyBorder="1" applyAlignment="1">
      <alignment horizontal="justify" vertical="center" wrapText="1"/>
    </xf>
    <xf numFmtId="43" fontId="4" fillId="4" borderId="39" xfId="3" applyFont="1" applyFill="1" applyBorder="1" applyAlignment="1">
      <alignment horizontal="justify" vertical="center" wrapText="1"/>
    </xf>
    <xf numFmtId="43" fontId="4" fillId="0" borderId="1" xfId="3" applyFont="1" applyFill="1" applyBorder="1" applyAlignment="1">
      <alignment horizontal="justify" vertical="center" wrapText="1"/>
    </xf>
    <xf numFmtId="43" fontId="4" fillId="0" borderId="10" xfId="3" applyFont="1" applyFill="1" applyBorder="1" applyAlignment="1">
      <alignment horizontal="center" vertical="center" wrapText="1"/>
    </xf>
    <xf numFmtId="43" fontId="14" fillId="4" borderId="42" xfId="3" applyFont="1" applyFill="1" applyBorder="1" applyAlignment="1">
      <alignment horizontal="left" vertical="center" wrapText="1"/>
    </xf>
    <xf numFmtId="43" fontId="14" fillId="4" borderId="39" xfId="3" applyFont="1" applyFill="1" applyBorder="1" applyAlignment="1">
      <alignment horizontal="left" vertical="center" wrapText="1"/>
    </xf>
    <xf numFmtId="43" fontId="12" fillId="2" borderId="58" xfId="3" applyFont="1" applyFill="1" applyBorder="1" applyAlignment="1">
      <alignment horizontal="left" vertical="center" wrapText="1"/>
    </xf>
    <xf numFmtId="43" fontId="12" fillId="2" borderId="9" xfId="3" applyFont="1" applyFill="1" applyBorder="1" applyAlignment="1">
      <alignment horizontal="left" vertical="center" wrapText="1"/>
    </xf>
    <xf numFmtId="43" fontId="12" fillId="4" borderId="9" xfId="3" applyFont="1" applyFill="1" applyBorder="1" applyAlignment="1">
      <alignment horizontal="left" vertical="center" wrapText="1"/>
    </xf>
    <xf numFmtId="43" fontId="4" fillId="0" borderId="61" xfId="3" applyFont="1" applyFill="1" applyBorder="1" applyAlignment="1">
      <alignment horizontal="justify" vertical="center" wrapText="1"/>
    </xf>
    <xf numFmtId="43" fontId="4" fillId="0" borderId="64" xfId="3" applyFont="1" applyFill="1" applyBorder="1" applyAlignment="1">
      <alignment horizontal="justify" vertical="center" wrapText="1"/>
    </xf>
    <xf numFmtId="43" fontId="4" fillId="0" borderId="68" xfId="3" applyFont="1" applyFill="1" applyBorder="1" applyAlignment="1">
      <alignment horizontal="justify" vertical="center" wrapText="1"/>
    </xf>
    <xf numFmtId="43" fontId="4" fillId="4" borderId="10" xfId="3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43" fontId="0" fillId="0" borderId="0" xfId="0" applyNumberFormat="1"/>
    <xf numFmtId="43" fontId="11" fillId="0" borderId="1" xfId="3" applyFont="1" applyFill="1" applyBorder="1" applyAlignment="1">
      <alignment horizontal="left" wrapText="1"/>
    </xf>
    <xf numFmtId="43" fontId="11" fillId="0" borderId="7" xfId="3" applyFont="1" applyFill="1" applyBorder="1" applyAlignment="1">
      <alignment horizontal="left" wrapText="1"/>
    </xf>
    <xf numFmtId="43" fontId="11" fillId="0" borderId="8" xfId="3" applyFont="1" applyFill="1" applyBorder="1" applyAlignment="1">
      <alignment horizontal="left" wrapText="1"/>
    </xf>
    <xf numFmtId="0" fontId="3" fillId="0" borderId="0" xfId="2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 wrapText="1"/>
    </xf>
    <xf numFmtId="0" fontId="11" fillId="0" borderId="3" xfId="2" applyFont="1" applyFill="1" applyBorder="1" applyAlignment="1">
      <alignment horizontal="left" wrapText="1"/>
    </xf>
    <xf numFmtId="0" fontId="11" fillId="0" borderId="7" xfId="2" applyFont="1" applyFill="1" applyBorder="1" applyAlignment="1">
      <alignment horizontal="left" wrapText="1"/>
    </xf>
  </cellXfs>
  <cellStyles count="7">
    <cellStyle name="Migliaia" xfId="1" builtinId="3"/>
    <cellStyle name="Migliaia 2" xfId="3"/>
    <cellStyle name="Migliaia 2 3" xfId="5"/>
    <cellStyle name="Migliaia 4" xfId="4"/>
    <cellStyle name="Normal_Sheet1 2" xfId="6"/>
    <cellStyle name="Normale" xfId="0" builtinId="0"/>
    <cellStyle name="Normal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122"/>
  <sheetViews>
    <sheetView tabSelected="1" topLeftCell="E1" zoomScaleNormal="100" zoomScaleSheetLayoutView="80" workbookViewId="0">
      <pane ySplit="8" topLeftCell="A114" activePane="bottomLeft" state="frozen"/>
      <selection pane="bottomLeft" activeCell="O7" sqref="O7:O8"/>
    </sheetView>
  </sheetViews>
  <sheetFormatPr defaultColWidth="9.140625" defaultRowHeight="12.75" x14ac:dyDescent="0.2"/>
  <cols>
    <col min="1" max="1" width="11.28515625" style="325" bestFit="1" customWidth="1"/>
    <col min="2" max="2" width="7.85546875" style="325" bestFit="1" customWidth="1"/>
    <col min="3" max="3" width="6.42578125" style="325" bestFit="1" customWidth="1"/>
    <col min="4" max="4" width="76.42578125" style="326" customWidth="1"/>
    <col min="5" max="6" width="16.42578125" style="327" customWidth="1"/>
    <col min="7" max="7" width="15" style="327" customWidth="1"/>
    <col min="8" max="8" width="14.28515625" style="327" customWidth="1"/>
    <col min="9" max="9" width="13.85546875" style="327" bestFit="1" customWidth="1"/>
    <col min="10" max="10" width="15" style="327" bestFit="1" customWidth="1"/>
    <col min="11" max="11" width="12.7109375" style="327" customWidth="1"/>
    <col min="12" max="12" width="13.85546875" style="327" bestFit="1" customWidth="1"/>
    <col min="13" max="13" width="15.42578125" style="327" customWidth="1"/>
    <col min="14" max="18" width="16" style="327" customWidth="1"/>
    <col min="19" max="19" width="9.140625" style="1"/>
    <col min="20" max="21" width="14.28515625" style="1" bestFit="1" customWidth="1"/>
    <col min="22" max="22" width="13.140625" style="1" bestFit="1" customWidth="1"/>
    <col min="23" max="16384" width="9.140625" style="1"/>
  </cols>
  <sheetData>
    <row r="1" spans="1:20" ht="35.25" customHeight="1" thickBot="1" x14ac:dyDescent="0.25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20" ht="13.5" thickBot="1" x14ac:dyDescent="0.25">
      <c r="A2" s="2"/>
      <c r="B2" s="2"/>
      <c r="C2" s="2"/>
      <c r="D2" s="375" t="s">
        <v>1</v>
      </c>
      <c r="E2" s="376"/>
      <c r="F2" s="376"/>
      <c r="G2" s="376"/>
      <c r="H2" s="377"/>
      <c r="I2" s="3"/>
      <c r="J2" s="375" t="s">
        <v>2</v>
      </c>
      <c r="K2" s="376"/>
      <c r="L2" s="376"/>
      <c r="M2" s="376"/>
      <c r="N2" s="376"/>
      <c r="O2" s="377"/>
      <c r="P2" s="3"/>
      <c r="Q2" s="3"/>
      <c r="R2" s="4"/>
    </row>
    <row r="3" spans="1:20" ht="12" customHeight="1" thickBot="1" x14ac:dyDescent="0.25">
      <c r="A3" s="2"/>
      <c r="B3" s="2"/>
      <c r="C3" s="2"/>
      <c r="D3" s="5"/>
      <c r="E3" s="3"/>
      <c r="F3" s="3"/>
      <c r="G3" s="3"/>
      <c r="H3" s="6"/>
      <c r="I3" s="3"/>
      <c r="J3" s="7"/>
      <c r="K3" s="8"/>
      <c r="L3" s="8"/>
      <c r="M3" s="8"/>
      <c r="N3" s="9"/>
      <c r="O3" s="10"/>
      <c r="P3" s="3"/>
      <c r="Q3" s="3"/>
      <c r="R3" s="4"/>
    </row>
    <row r="4" spans="1:20" ht="27.75" customHeight="1" thickBot="1" x14ac:dyDescent="0.25">
      <c r="A4" s="2"/>
      <c r="B4" s="2"/>
      <c r="C4" s="2"/>
      <c r="D4" s="11" t="s">
        <v>3</v>
      </c>
      <c r="E4" s="12"/>
      <c r="F4" s="3"/>
      <c r="G4" s="13" t="s">
        <v>4</v>
      </c>
      <c r="H4" s="12"/>
      <c r="I4" s="3"/>
      <c r="J4" s="14" t="s">
        <v>5</v>
      </c>
      <c r="K4" s="15"/>
      <c r="L4" s="16"/>
      <c r="M4" s="16"/>
      <c r="N4" s="17"/>
      <c r="O4" s="6"/>
      <c r="P4" s="3"/>
      <c r="Q4" s="3"/>
      <c r="R4" s="4"/>
    </row>
    <row r="5" spans="1:20" ht="12" customHeight="1" thickBot="1" x14ac:dyDescent="0.25">
      <c r="A5" s="2"/>
      <c r="B5" s="2"/>
      <c r="C5" s="2"/>
      <c r="D5" s="18"/>
      <c r="E5" s="19"/>
      <c r="F5" s="19"/>
      <c r="G5" s="19"/>
      <c r="H5" s="20"/>
      <c r="I5" s="3"/>
      <c r="J5" s="21"/>
      <c r="K5" s="22"/>
      <c r="L5" s="19"/>
      <c r="M5" s="19"/>
      <c r="N5" s="19"/>
      <c r="O5" s="20"/>
      <c r="P5" s="3"/>
      <c r="Q5" s="3"/>
      <c r="R5" s="4"/>
    </row>
    <row r="6" spans="1:20" ht="13.5" thickBot="1" x14ac:dyDescent="0.25">
      <c r="A6" s="23"/>
      <c r="B6" s="23"/>
      <c r="C6" s="2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24.6" customHeight="1" thickBot="1" x14ac:dyDescent="0.25">
      <c r="A7" s="378"/>
      <c r="B7" s="379"/>
      <c r="C7" s="380"/>
      <c r="D7" s="384" t="s">
        <v>6</v>
      </c>
      <c r="E7" s="386" t="s">
        <v>7</v>
      </c>
      <c r="F7" s="387"/>
      <c r="G7" s="386" t="s">
        <v>8</v>
      </c>
      <c r="H7" s="387"/>
      <c r="I7" s="387"/>
      <c r="J7" s="386" t="s">
        <v>9</v>
      </c>
      <c r="K7" s="387"/>
      <c r="L7" s="387"/>
      <c r="M7" s="388"/>
      <c r="N7" s="389" t="s">
        <v>10</v>
      </c>
      <c r="O7" s="391" t="s">
        <v>11</v>
      </c>
      <c r="P7" s="389" t="s">
        <v>12</v>
      </c>
      <c r="Q7" s="391" t="s">
        <v>13</v>
      </c>
      <c r="R7" s="393" t="s">
        <v>14</v>
      </c>
    </row>
    <row r="8" spans="1:20" ht="69" customHeight="1" thickBot="1" x14ac:dyDescent="0.25">
      <c r="A8" s="381"/>
      <c r="B8" s="382"/>
      <c r="C8" s="383"/>
      <c r="D8" s="385"/>
      <c r="E8" s="24" t="s">
        <v>15</v>
      </c>
      <c r="F8" s="25" t="s">
        <v>16</v>
      </c>
      <c r="G8" s="26" t="s">
        <v>17</v>
      </c>
      <c r="H8" s="27" t="s">
        <v>18</v>
      </c>
      <c r="I8" s="369" t="s">
        <v>19</v>
      </c>
      <c r="J8" s="28" t="s">
        <v>20</v>
      </c>
      <c r="K8" s="368" t="s">
        <v>21</v>
      </c>
      <c r="L8" s="29" t="s">
        <v>22</v>
      </c>
      <c r="M8" s="25" t="s">
        <v>23</v>
      </c>
      <c r="N8" s="390"/>
      <c r="O8" s="392"/>
      <c r="P8" s="390"/>
      <c r="Q8" s="392"/>
      <c r="R8" s="394"/>
    </row>
    <row r="9" spans="1:20" ht="20.100000000000001" customHeight="1" thickBot="1" x14ac:dyDescent="0.3">
      <c r="A9" s="395" t="s">
        <v>24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7"/>
    </row>
    <row r="10" spans="1:20" s="42" customFormat="1" ht="30.75" customHeight="1" x14ac:dyDescent="0.2">
      <c r="A10" s="30" t="s">
        <v>25</v>
      </c>
      <c r="B10" s="31"/>
      <c r="C10" s="32"/>
      <c r="D10" s="33" t="s">
        <v>26</v>
      </c>
      <c r="E10" s="34">
        <f>+E11+E12</f>
        <v>2477174.94</v>
      </c>
      <c r="F10" s="35">
        <f t="shared" ref="F10:Q10" si="0">+F11+F12</f>
        <v>25760.92</v>
      </c>
      <c r="G10" s="36">
        <f t="shared" si="0"/>
        <v>671786.07</v>
      </c>
      <c r="H10" s="37">
        <f t="shared" si="0"/>
        <v>81850.8</v>
      </c>
      <c r="I10" s="35">
        <f t="shared" si="0"/>
        <v>141791.1</v>
      </c>
      <c r="J10" s="34">
        <f>+J11+J12</f>
        <v>2192514.8000000003</v>
      </c>
      <c r="K10" s="38">
        <f t="shared" si="0"/>
        <v>5141.75</v>
      </c>
      <c r="L10" s="38">
        <f t="shared" si="0"/>
        <v>115350.45</v>
      </c>
      <c r="M10" s="35">
        <f t="shared" si="0"/>
        <v>197674.45</v>
      </c>
      <c r="N10" s="39">
        <f t="shared" si="0"/>
        <v>29684.2</v>
      </c>
      <c r="O10" s="39">
        <f t="shared" si="0"/>
        <v>3801.95</v>
      </c>
      <c r="P10" s="39">
        <f t="shared" si="0"/>
        <v>10848.33</v>
      </c>
      <c r="Q10" s="39">
        <f t="shared" si="0"/>
        <v>126.44</v>
      </c>
      <c r="R10" s="40">
        <f t="shared" ref="R10:R73" si="1">SUM(E10:Q10)</f>
        <v>5953506.2000000011</v>
      </c>
      <c r="S10" s="1"/>
    </row>
    <row r="11" spans="1:20" s="42" customFormat="1" ht="24" customHeight="1" x14ac:dyDescent="0.2">
      <c r="A11" s="43"/>
      <c r="B11" s="44" t="s">
        <v>27</v>
      </c>
      <c r="C11" s="45"/>
      <c r="D11" s="46" t="s">
        <v>28</v>
      </c>
      <c r="E11" s="47">
        <v>2443975.59</v>
      </c>
      <c r="F11" s="48">
        <v>25415.87</v>
      </c>
      <c r="G11" s="49">
        <v>134357.21</v>
      </c>
      <c r="H11" s="50">
        <v>16370.16</v>
      </c>
      <c r="I11" s="48">
        <v>28358.22</v>
      </c>
      <c r="J11" s="47">
        <v>438502.96</v>
      </c>
      <c r="K11" s="104">
        <v>1028.3499999999999</v>
      </c>
      <c r="L11" s="104">
        <v>23070.09</v>
      </c>
      <c r="M11" s="47">
        <v>39534.89</v>
      </c>
      <c r="N11" s="51">
        <v>5936.84</v>
      </c>
      <c r="O11" s="51">
        <v>760.39</v>
      </c>
      <c r="P11" s="51">
        <v>2169.67</v>
      </c>
      <c r="Q11" s="51">
        <v>25.29</v>
      </c>
      <c r="R11" s="52">
        <f t="shared" si="1"/>
        <v>3159505.5300000003</v>
      </c>
      <c r="S11" s="1"/>
      <c r="T11" s="344"/>
    </row>
    <row r="12" spans="1:20" s="42" customFormat="1" ht="26.25" customHeight="1" thickBot="1" x14ac:dyDescent="0.25">
      <c r="A12" s="53"/>
      <c r="B12" s="54" t="s">
        <v>29</v>
      </c>
      <c r="C12" s="367"/>
      <c r="D12" s="55" t="s">
        <v>30</v>
      </c>
      <c r="E12" s="47">
        <v>33199.35</v>
      </c>
      <c r="F12" s="48">
        <v>345.05</v>
      </c>
      <c r="G12" s="49">
        <v>537428.86</v>
      </c>
      <c r="H12" s="50">
        <v>65480.639999999999</v>
      </c>
      <c r="I12" s="48">
        <v>113432.88</v>
      </c>
      <c r="J12" s="47">
        <v>1754011.84</v>
      </c>
      <c r="K12" s="104">
        <v>4113.3999999999996</v>
      </c>
      <c r="L12" s="104">
        <v>92280.36</v>
      </c>
      <c r="M12" s="47">
        <v>158139.56</v>
      </c>
      <c r="N12" s="51">
        <v>23747.360000000001</v>
      </c>
      <c r="O12" s="51">
        <v>3041.56</v>
      </c>
      <c r="P12" s="51">
        <v>8678.66</v>
      </c>
      <c r="Q12" s="51">
        <v>101.15</v>
      </c>
      <c r="R12" s="56">
        <f t="shared" si="1"/>
        <v>2794000.67</v>
      </c>
      <c r="S12" s="1"/>
      <c r="T12" s="344"/>
    </row>
    <row r="13" spans="1:20" s="42" customFormat="1" ht="18" customHeight="1" thickBot="1" x14ac:dyDescent="0.25">
      <c r="A13" s="57" t="s">
        <v>31</v>
      </c>
      <c r="B13" s="58"/>
      <c r="C13" s="59"/>
      <c r="D13" s="60" t="s">
        <v>32</v>
      </c>
      <c r="E13" s="61"/>
      <c r="F13" s="62"/>
      <c r="G13" s="63">
        <v>0</v>
      </c>
      <c r="H13" s="64">
        <v>0</v>
      </c>
      <c r="I13" s="62">
        <v>0</v>
      </c>
      <c r="J13" s="61"/>
      <c r="K13" s="65"/>
      <c r="L13" s="65"/>
      <c r="M13" s="62"/>
      <c r="N13" s="66">
        <v>0</v>
      </c>
      <c r="O13" s="66">
        <v>0</v>
      </c>
      <c r="P13" s="66">
        <v>0</v>
      </c>
      <c r="Q13" s="66">
        <v>0</v>
      </c>
      <c r="R13" s="67">
        <f t="shared" si="1"/>
        <v>0</v>
      </c>
      <c r="S13" s="1"/>
      <c r="T13" s="344"/>
    </row>
    <row r="14" spans="1:20" s="42" customFormat="1" ht="18" customHeight="1" thickBot="1" x14ac:dyDescent="0.25">
      <c r="A14" s="68" t="s">
        <v>33</v>
      </c>
      <c r="B14" s="13"/>
      <c r="C14" s="69"/>
      <c r="D14" s="70" t="s">
        <v>34</v>
      </c>
      <c r="E14" s="355">
        <v>0</v>
      </c>
      <c r="F14" s="72">
        <v>0</v>
      </c>
      <c r="G14" s="73">
        <v>322724.5</v>
      </c>
      <c r="H14" s="74">
        <v>39320.94</v>
      </c>
      <c r="I14" s="72">
        <v>68116.12</v>
      </c>
      <c r="J14" s="71">
        <v>930479.83</v>
      </c>
      <c r="K14" s="74">
        <v>2182.1</v>
      </c>
      <c r="L14" s="74">
        <v>99224.67</v>
      </c>
      <c r="M14" s="71">
        <v>172997.82</v>
      </c>
      <c r="N14" s="75">
        <v>14260.22</v>
      </c>
      <c r="O14" s="75">
        <v>1826.45</v>
      </c>
      <c r="P14" s="75">
        <v>5211.51</v>
      </c>
      <c r="Q14" s="75">
        <v>60.74</v>
      </c>
      <c r="R14" s="267">
        <f t="shared" si="1"/>
        <v>1656404.9</v>
      </c>
      <c r="S14" s="1"/>
      <c r="T14" s="344"/>
    </row>
    <row r="15" spans="1:20" s="42" customFormat="1" ht="20.100000000000001" customHeight="1" thickBot="1" x14ac:dyDescent="0.25">
      <c r="A15" s="68" t="s">
        <v>35</v>
      </c>
      <c r="B15" s="13"/>
      <c r="C15" s="69"/>
      <c r="D15" s="70" t="s">
        <v>36</v>
      </c>
      <c r="E15" s="355">
        <v>2576.65</v>
      </c>
      <c r="F15" s="72">
        <v>26.78</v>
      </c>
      <c r="G15" s="73">
        <v>596925.67000000004</v>
      </c>
      <c r="H15" s="74">
        <v>72729.77</v>
      </c>
      <c r="I15" s="72">
        <v>125990.63</v>
      </c>
      <c r="J15" s="71">
        <v>1535354.23</v>
      </c>
      <c r="K15" s="74">
        <v>3600.62</v>
      </c>
      <c r="L15" s="74">
        <v>476187.3</v>
      </c>
      <c r="M15" s="71">
        <v>211588.9</v>
      </c>
      <c r="N15" s="75">
        <v>26376.34</v>
      </c>
      <c r="O15" s="75">
        <v>3378.28</v>
      </c>
      <c r="P15" s="75">
        <v>9639.4500000000007</v>
      </c>
      <c r="Q15" s="75">
        <v>112.35</v>
      </c>
      <c r="R15" s="76">
        <f t="shared" si="1"/>
        <v>3064486.9699999997</v>
      </c>
      <c r="S15" s="1"/>
      <c r="T15" s="344"/>
    </row>
    <row r="16" spans="1:20" s="42" customFormat="1" ht="20.100000000000001" customHeight="1" thickBot="1" x14ac:dyDescent="0.25">
      <c r="A16" s="77" t="s">
        <v>37</v>
      </c>
      <c r="B16" s="78"/>
      <c r="C16" s="366"/>
      <c r="D16" s="79" t="s">
        <v>38</v>
      </c>
      <c r="E16" s="47">
        <v>134</v>
      </c>
      <c r="F16" s="48">
        <v>1.39</v>
      </c>
      <c r="G16" s="49">
        <v>931947.29</v>
      </c>
      <c r="H16" s="50">
        <v>113548.99</v>
      </c>
      <c r="I16" s="48">
        <v>196702.26</v>
      </c>
      <c r="J16" s="47">
        <v>2991120.19</v>
      </c>
      <c r="K16" s="50">
        <v>7014.59</v>
      </c>
      <c r="L16" s="50">
        <v>219994.61</v>
      </c>
      <c r="M16" s="47">
        <v>264348.25</v>
      </c>
      <c r="N16" s="51">
        <v>41179.94</v>
      </c>
      <c r="O16" s="51">
        <v>5274.32</v>
      </c>
      <c r="P16" s="51">
        <v>15049.54</v>
      </c>
      <c r="Q16" s="51">
        <v>175.4</v>
      </c>
      <c r="R16" s="356">
        <f t="shared" si="1"/>
        <v>4786490.7700000014</v>
      </c>
      <c r="S16" s="1"/>
      <c r="T16" s="344"/>
    </row>
    <row r="17" spans="1:21" s="42" customFormat="1" ht="28.5" customHeight="1" x14ac:dyDescent="0.2">
      <c r="A17" s="81" t="s">
        <v>39</v>
      </c>
      <c r="B17" s="31"/>
      <c r="C17" s="32"/>
      <c r="D17" s="33" t="s">
        <v>40</v>
      </c>
      <c r="E17" s="82">
        <f>E18+E22</f>
        <v>34679.71</v>
      </c>
      <c r="F17" s="83">
        <f t="shared" ref="F17:Q17" si="2">F18+F22</f>
        <v>100.63</v>
      </c>
      <c r="G17" s="84">
        <f t="shared" si="2"/>
        <v>876738.63</v>
      </c>
      <c r="H17" s="85">
        <f t="shared" si="2"/>
        <v>111772.78</v>
      </c>
      <c r="I17" s="83">
        <f t="shared" si="2"/>
        <v>391666</v>
      </c>
      <c r="J17" s="338">
        <f t="shared" si="2"/>
        <v>610986.11</v>
      </c>
      <c r="K17" s="82">
        <f t="shared" si="2"/>
        <v>1389.1599999999999</v>
      </c>
      <c r="L17" s="85">
        <f t="shared" si="2"/>
        <v>80555.02</v>
      </c>
      <c r="M17" s="82">
        <f t="shared" si="2"/>
        <v>67829.64</v>
      </c>
      <c r="N17" s="87">
        <f t="shared" si="2"/>
        <v>8781.07</v>
      </c>
      <c r="O17" s="87">
        <f t="shared" si="2"/>
        <v>1124.68</v>
      </c>
      <c r="P17" s="87">
        <f t="shared" si="2"/>
        <v>3209.11</v>
      </c>
      <c r="Q17" s="87">
        <f t="shared" si="2"/>
        <v>37.4</v>
      </c>
      <c r="R17" s="88">
        <f t="shared" si="1"/>
        <v>2188869.9399999995</v>
      </c>
      <c r="S17" s="1"/>
      <c r="T17" s="344"/>
    </row>
    <row r="18" spans="1:21" s="42" customFormat="1" ht="14.25" x14ac:dyDescent="0.2">
      <c r="A18" s="89"/>
      <c r="B18" s="90" t="s">
        <v>41</v>
      </c>
      <c r="C18" s="91"/>
      <c r="D18" s="92" t="s">
        <v>42</v>
      </c>
      <c r="E18" s="93">
        <f>E19+E20+E21</f>
        <v>24998.07</v>
      </c>
      <c r="F18" s="94">
        <f t="shared" ref="F18:J18" si="3">F19+F20+F21</f>
        <v>0</v>
      </c>
      <c r="G18" s="95">
        <f>(G19+G20+G21)</f>
        <v>718881.59</v>
      </c>
      <c r="H18" s="96">
        <f t="shared" ref="H18:I18" si="4">(H19+H20+H21)</f>
        <v>92539.39</v>
      </c>
      <c r="I18" s="94">
        <f t="shared" si="4"/>
        <v>358347.77</v>
      </c>
      <c r="J18" s="93">
        <f t="shared" si="3"/>
        <v>71027.5</v>
      </c>
      <c r="K18" s="97">
        <f t="shared" ref="K18:Q18" si="5">(K19+K20+K21)+0</f>
        <v>122.88</v>
      </c>
      <c r="L18" s="97">
        <f t="shared" si="5"/>
        <v>63627.43</v>
      </c>
      <c r="M18" s="94">
        <f t="shared" si="5"/>
        <v>35769.14</v>
      </c>
      <c r="N18" s="98">
        <f t="shared" si="5"/>
        <v>1805.84</v>
      </c>
      <c r="O18" s="98">
        <f t="shared" si="5"/>
        <v>231.29</v>
      </c>
      <c r="P18" s="98">
        <f t="shared" si="5"/>
        <v>659.96</v>
      </c>
      <c r="Q18" s="98">
        <f t="shared" si="5"/>
        <v>7.69</v>
      </c>
      <c r="R18" s="99">
        <f t="shared" si="1"/>
        <v>1368018.5499999996</v>
      </c>
      <c r="S18" s="1"/>
      <c r="T18" s="344"/>
    </row>
    <row r="19" spans="1:21" s="42" customFormat="1" ht="14.25" x14ac:dyDescent="0.2">
      <c r="A19" s="100"/>
      <c r="B19" s="101"/>
      <c r="C19" s="102" t="s">
        <v>43</v>
      </c>
      <c r="D19" s="103" t="s">
        <v>44</v>
      </c>
      <c r="E19" s="47">
        <v>0</v>
      </c>
      <c r="F19" s="48">
        <v>0</v>
      </c>
      <c r="G19" s="49">
        <v>0</v>
      </c>
      <c r="H19" s="50">
        <v>0</v>
      </c>
      <c r="I19" s="48">
        <v>0</v>
      </c>
      <c r="J19" s="47">
        <v>0</v>
      </c>
      <c r="K19" s="104">
        <v>0</v>
      </c>
      <c r="L19" s="104">
        <v>0</v>
      </c>
      <c r="M19" s="47">
        <v>0</v>
      </c>
      <c r="N19" s="51">
        <v>0</v>
      </c>
      <c r="O19" s="51">
        <v>0</v>
      </c>
      <c r="P19" s="51">
        <v>0</v>
      </c>
      <c r="Q19" s="51">
        <v>0</v>
      </c>
      <c r="R19" s="105">
        <f t="shared" si="1"/>
        <v>0</v>
      </c>
      <c r="S19" s="1"/>
      <c r="T19" s="344"/>
    </row>
    <row r="20" spans="1:21" s="42" customFormat="1" ht="14.25" x14ac:dyDescent="0.2">
      <c r="A20" s="100"/>
      <c r="B20" s="101"/>
      <c r="C20" s="106" t="s">
        <v>45</v>
      </c>
      <c r="D20" s="103" t="s">
        <v>46</v>
      </c>
      <c r="E20" s="47">
        <v>24998.07</v>
      </c>
      <c r="F20" s="48">
        <v>0</v>
      </c>
      <c r="G20" s="49">
        <v>718881.59</v>
      </c>
      <c r="H20" s="50">
        <v>92539.39</v>
      </c>
      <c r="I20" s="48">
        <v>358347.77</v>
      </c>
      <c r="J20" s="47">
        <v>71027.5</v>
      </c>
      <c r="K20" s="104">
        <v>122.88</v>
      </c>
      <c r="L20" s="104">
        <v>63627.43</v>
      </c>
      <c r="M20" s="47">
        <v>35769.14</v>
      </c>
      <c r="N20" s="51">
        <v>1805.84</v>
      </c>
      <c r="O20" s="51">
        <v>231.29</v>
      </c>
      <c r="P20" s="51">
        <v>659.96</v>
      </c>
      <c r="Q20" s="51">
        <v>7.69</v>
      </c>
      <c r="R20" s="105">
        <f t="shared" si="1"/>
        <v>1368018.5499999996</v>
      </c>
      <c r="S20" s="1"/>
      <c r="T20" s="344"/>
    </row>
    <row r="21" spans="1:21" s="42" customFormat="1" ht="14.25" x14ac:dyDescent="0.2">
      <c r="A21" s="100"/>
      <c r="B21" s="101"/>
      <c r="C21" s="106" t="s">
        <v>47</v>
      </c>
      <c r="D21" s="103" t="s">
        <v>48</v>
      </c>
      <c r="E21" s="47">
        <v>0</v>
      </c>
      <c r="F21" s="48">
        <v>0</v>
      </c>
      <c r="G21" s="49">
        <v>0</v>
      </c>
      <c r="H21" s="50">
        <v>0</v>
      </c>
      <c r="I21" s="48">
        <v>0</v>
      </c>
      <c r="J21" s="47">
        <v>0</v>
      </c>
      <c r="K21" s="104">
        <v>0</v>
      </c>
      <c r="L21" s="104">
        <v>0</v>
      </c>
      <c r="M21" s="47">
        <v>0</v>
      </c>
      <c r="N21" s="51">
        <v>0</v>
      </c>
      <c r="O21" s="51">
        <v>0</v>
      </c>
      <c r="P21" s="51">
        <v>0</v>
      </c>
      <c r="Q21" s="51">
        <v>0</v>
      </c>
      <c r="R21" s="105">
        <f t="shared" si="1"/>
        <v>0</v>
      </c>
      <c r="S21" s="1"/>
      <c r="T21" s="344"/>
    </row>
    <row r="22" spans="1:21" s="42" customFormat="1" ht="27" customHeight="1" thickBot="1" x14ac:dyDescent="0.25">
      <c r="A22" s="107"/>
      <c r="B22" s="108" t="s">
        <v>49</v>
      </c>
      <c r="C22" s="109"/>
      <c r="D22" s="110" t="s">
        <v>50</v>
      </c>
      <c r="E22" s="111">
        <f>E23+E24</f>
        <v>9681.64</v>
      </c>
      <c r="F22" s="112">
        <f t="shared" ref="F22:Q22" si="6">F23+F24</f>
        <v>100.63</v>
      </c>
      <c r="G22" s="113">
        <f t="shared" si="6"/>
        <v>157857.04</v>
      </c>
      <c r="H22" s="114">
        <f t="shared" si="6"/>
        <v>19233.39</v>
      </c>
      <c r="I22" s="112">
        <f t="shared" si="6"/>
        <v>33318.230000000003</v>
      </c>
      <c r="J22" s="111">
        <f t="shared" si="6"/>
        <v>539958.61</v>
      </c>
      <c r="K22" s="115">
        <f t="shared" si="6"/>
        <v>1266.28</v>
      </c>
      <c r="L22" s="115">
        <f t="shared" si="6"/>
        <v>16927.59</v>
      </c>
      <c r="M22" s="112">
        <f t="shared" si="6"/>
        <v>32060.5</v>
      </c>
      <c r="N22" s="116">
        <f t="shared" si="6"/>
        <v>6975.23</v>
      </c>
      <c r="O22" s="116">
        <f t="shared" si="6"/>
        <v>893.39</v>
      </c>
      <c r="P22" s="116">
        <f t="shared" si="6"/>
        <v>2549.15</v>
      </c>
      <c r="Q22" s="116">
        <f t="shared" si="6"/>
        <v>29.71</v>
      </c>
      <c r="R22" s="117">
        <f t="shared" si="1"/>
        <v>820851.39</v>
      </c>
      <c r="S22" s="1"/>
      <c r="T22" s="344"/>
    </row>
    <row r="23" spans="1:21" s="42" customFormat="1" ht="17.25" customHeight="1" x14ac:dyDescent="0.2">
      <c r="A23" s="106"/>
      <c r="B23" s="106"/>
      <c r="C23" s="106" t="s">
        <v>51</v>
      </c>
      <c r="D23" s="103" t="s">
        <v>52</v>
      </c>
      <c r="E23" s="47">
        <v>9681.64</v>
      </c>
      <c r="F23" s="48">
        <v>100.63</v>
      </c>
      <c r="G23" s="49">
        <v>157857.04</v>
      </c>
      <c r="H23" s="50">
        <v>19233.39</v>
      </c>
      <c r="I23" s="48">
        <v>33318.230000000003</v>
      </c>
      <c r="J23" s="47">
        <v>539958.61</v>
      </c>
      <c r="K23" s="104">
        <v>1266.28</v>
      </c>
      <c r="L23" s="104">
        <v>16927.59</v>
      </c>
      <c r="M23" s="47">
        <v>32060.5</v>
      </c>
      <c r="N23" s="51">
        <v>6975.23</v>
      </c>
      <c r="O23" s="51">
        <v>893.39</v>
      </c>
      <c r="P23" s="51">
        <v>2549.15</v>
      </c>
      <c r="Q23" s="51">
        <v>29.71</v>
      </c>
      <c r="R23" s="80">
        <f t="shared" si="1"/>
        <v>820851.39</v>
      </c>
      <c r="S23" s="1"/>
      <c r="T23" s="344"/>
    </row>
    <row r="24" spans="1:21" s="42" customFormat="1" ht="17.25" customHeight="1" thickBot="1" x14ac:dyDescent="0.25">
      <c r="A24" s="106"/>
      <c r="B24" s="106"/>
      <c r="C24" s="106" t="s">
        <v>53</v>
      </c>
      <c r="D24" s="103" t="s">
        <v>54</v>
      </c>
      <c r="E24" s="118">
        <v>0</v>
      </c>
      <c r="F24" s="119">
        <v>0</v>
      </c>
      <c r="G24" s="293">
        <v>0</v>
      </c>
      <c r="H24" s="362">
        <v>0</v>
      </c>
      <c r="I24" s="119">
        <v>0</v>
      </c>
      <c r="J24" s="118">
        <v>0</v>
      </c>
      <c r="K24" s="364">
        <v>0</v>
      </c>
      <c r="L24" s="364">
        <v>0</v>
      </c>
      <c r="M24" s="118">
        <v>0</v>
      </c>
      <c r="N24" s="120">
        <v>0</v>
      </c>
      <c r="O24" s="120">
        <v>0</v>
      </c>
      <c r="P24" s="120">
        <v>0</v>
      </c>
      <c r="Q24" s="120">
        <v>0</v>
      </c>
      <c r="R24" s="52">
        <f t="shared" si="1"/>
        <v>0</v>
      </c>
      <c r="S24" s="1"/>
      <c r="T24" s="344"/>
    </row>
    <row r="25" spans="1:21" ht="20.100000000000001" customHeight="1" thickBot="1" x14ac:dyDescent="0.25">
      <c r="A25" s="122" t="s">
        <v>55</v>
      </c>
      <c r="B25" s="13"/>
      <c r="C25" s="69"/>
      <c r="D25" s="70" t="s">
        <v>56</v>
      </c>
      <c r="E25" s="355">
        <v>339.87</v>
      </c>
      <c r="F25" s="72">
        <v>3.53</v>
      </c>
      <c r="G25" s="73">
        <v>537274.28</v>
      </c>
      <c r="H25" s="74">
        <v>65461.81</v>
      </c>
      <c r="I25" s="72">
        <v>113400.26</v>
      </c>
      <c r="J25" s="71">
        <v>1223665.46</v>
      </c>
      <c r="K25" s="74">
        <v>2869.66</v>
      </c>
      <c r="L25" s="74">
        <v>298590.84999999998</v>
      </c>
      <c r="M25" s="71">
        <v>477485.93</v>
      </c>
      <c r="N25" s="75">
        <v>23740.53</v>
      </c>
      <c r="O25" s="75">
        <v>3040.68</v>
      </c>
      <c r="P25" s="75">
        <v>8676.17</v>
      </c>
      <c r="Q25" s="75">
        <v>101.12</v>
      </c>
      <c r="R25" s="267">
        <f t="shared" si="1"/>
        <v>2754650.15</v>
      </c>
      <c r="T25" s="344"/>
    </row>
    <row r="26" spans="1:21" ht="20.100000000000001" customHeight="1" thickBot="1" x14ac:dyDescent="0.25">
      <c r="A26" s="123" t="s">
        <v>57</v>
      </c>
      <c r="B26" s="58"/>
      <c r="C26" s="124"/>
      <c r="D26" s="60" t="s">
        <v>58</v>
      </c>
      <c r="E26" s="125"/>
      <c r="F26" s="126"/>
      <c r="G26" s="125"/>
      <c r="H26" s="127"/>
      <c r="I26" s="126"/>
      <c r="J26" s="125"/>
      <c r="K26" s="127"/>
      <c r="L26" s="127"/>
      <c r="M26" s="126"/>
      <c r="N26" s="128"/>
      <c r="O26" s="128"/>
      <c r="P26" s="128"/>
      <c r="Q26" s="128"/>
      <c r="R26" s="365">
        <f t="shared" si="1"/>
        <v>0</v>
      </c>
      <c r="T26" s="344"/>
    </row>
    <row r="27" spans="1:21" ht="20.100000000000001" customHeight="1" thickBot="1" x14ac:dyDescent="0.25">
      <c r="A27" s="130">
        <v>19999</v>
      </c>
      <c r="B27" s="339"/>
      <c r="C27" s="131"/>
      <c r="D27" s="132" t="s">
        <v>59</v>
      </c>
      <c r="E27" s="134">
        <f>E10+E13+E14+E15+E16+E17+E25+E26</f>
        <v>2514905.17</v>
      </c>
      <c r="F27" s="346">
        <f t="shared" ref="F27:Q27" si="7">F10+F13+F14+F15+F16+F17+F25+F26</f>
        <v>25893.249999999996</v>
      </c>
      <c r="G27" s="347">
        <f t="shared" si="7"/>
        <v>3937396.4400000004</v>
      </c>
      <c r="H27" s="135">
        <f t="shared" si="7"/>
        <v>484685.09</v>
      </c>
      <c r="I27" s="136">
        <f t="shared" si="7"/>
        <v>1037666.37</v>
      </c>
      <c r="J27" s="134">
        <f t="shared" si="7"/>
        <v>9484120.620000001</v>
      </c>
      <c r="K27" s="135">
        <f t="shared" si="7"/>
        <v>22197.88</v>
      </c>
      <c r="L27" s="135">
        <f t="shared" si="7"/>
        <v>1289902.8999999999</v>
      </c>
      <c r="M27" s="136">
        <f t="shared" si="7"/>
        <v>1391924.99</v>
      </c>
      <c r="N27" s="137">
        <f t="shared" si="7"/>
        <v>144022.29999999999</v>
      </c>
      <c r="O27" s="137">
        <f t="shared" si="7"/>
        <v>18446.36</v>
      </c>
      <c r="P27" s="137">
        <f t="shared" si="7"/>
        <v>52634.11</v>
      </c>
      <c r="Q27" s="137">
        <f t="shared" si="7"/>
        <v>613.44999999999993</v>
      </c>
      <c r="R27" s="138">
        <f t="shared" si="1"/>
        <v>20404408.929999996</v>
      </c>
      <c r="T27" s="343"/>
      <c r="U27" s="343"/>
    </row>
    <row r="28" spans="1:21" ht="20.100000000000001" customHeight="1" thickBot="1" x14ac:dyDescent="0.3">
      <c r="A28" s="395" t="s">
        <v>60</v>
      </c>
      <c r="B28" s="396"/>
      <c r="C28" s="396"/>
      <c r="D28" s="398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7"/>
    </row>
    <row r="29" spans="1:21" ht="20.100000000000001" customHeight="1" x14ac:dyDescent="0.2">
      <c r="A29" s="139" t="s">
        <v>61</v>
      </c>
      <c r="B29" s="140"/>
      <c r="C29" s="141"/>
      <c r="D29" s="142" t="s">
        <v>62</v>
      </c>
      <c r="E29" s="93">
        <f>E30+E37+E43</f>
        <v>0</v>
      </c>
      <c r="F29" s="83">
        <f t="shared" ref="F29:Q29" si="8">F30+F37+F43</f>
        <v>0</v>
      </c>
      <c r="G29" s="93">
        <f>G30+G37+G43</f>
        <v>30620573.400000002</v>
      </c>
      <c r="H29" s="96">
        <f t="shared" si="8"/>
        <v>0</v>
      </c>
      <c r="I29" s="83">
        <f t="shared" si="8"/>
        <v>0</v>
      </c>
      <c r="J29" s="93">
        <f t="shared" si="8"/>
        <v>0</v>
      </c>
      <c r="K29" s="97">
        <f t="shared" si="8"/>
        <v>0</v>
      </c>
      <c r="L29" s="97">
        <f t="shared" si="8"/>
        <v>0</v>
      </c>
      <c r="M29" s="83">
        <f t="shared" si="8"/>
        <v>0</v>
      </c>
      <c r="N29" s="87">
        <f t="shared" si="8"/>
        <v>0</v>
      </c>
      <c r="O29" s="87">
        <f t="shared" si="8"/>
        <v>0</v>
      </c>
      <c r="P29" s="87">
        <f t="shared" si="8"/>
        <v>0</v>
      </c>
      <c r="Q29" s="87">
        <f t="shared" si="8"/>
        <v>0</v>
      </c>
      <c r="R29" s="143">
        <f t="shared" si="1"/>
        <v>30620573.400000002</v>
      </c>
      <c r="T29" s="41"/>
    </row>
    <row r="30" spans="1:21" ht="20.100000000000001" customHeight="1" x14ac:dyDescent="0.25">
      <c r="A30" s="144"/>
      <c r="B30" s="145" t="s">
        <v>63</v>
      </c>
      <c r="C30" s="146"/>
      <c r="D30" s="147" t="s">
        <v>64</v>
      </c>
      <c r="E30" s="93">
        <f>SUM(E31:E36)</f>
        <v>0</v>
      </c>
      <c r="F30" s="94">
        <f t="shared" ref="F30:Q30" si="9">SUM(F31:F36)</f>
        <v>0</v>
      </c>
      <c r="G30" s="148">
        <f t="shared" si="9"/>
        <v>25283551.280000001</v>
      </c>
      <c r="H30" s="96">
        <f t="shared" si="9"/>
        <v>0</v>
      </c>
      <c r="I30" s="94">
        <f t="shared" si="9"/>
        <v>0</v>
      </c>
      <c r="J30" s="148">
        <f t="shared" si="9"/>
        <v>0</v>
      </c>
      <c r="K30" s="96">
        <f t="shared" si="9"/>
        <v>0</v>
      </c>
      <c r="L30" s="96">
        <f t="shared" si="9"/>
        <v>0</v>
      </c>
      <c r="M30" s="94">
        <f t="shared" si="9"/>
        <v>0</v>
      </c>
      <c r="N30" s="98">
        <f t="shared" si="9"/>
        <v>0</v>
      </c>
      <c r="O30" s="98">
        <f t="shared" si="9"/>
        <v>0</v>
      </c>
      <c r="P30" s="98">
        <f t="shared" si="9"/>
        <v>0</v>
      </c>
      <c r="Q30" s="98">
        <f t="shared" si="9"/>
        <v>0</v>
      </c>
      <c r="R30" s="328">
        <f t="shared" si="1"/>
        <v>25283551.280000001</v>
      </c>
      <c r="T30" s="41"/>
    </row>
    <row r="31" spans="1:21" ht="20.100000000000001" customHeight="1" x14ac:dyDescent="0.2">
      <c r="A31" s="150"/>
      <c r="B31" s="151"/>
      <c r="C31" s="150" t="s">
        <v>65</v>
      </c>
      <c r="D31" s="152" t="s">
        <v>66</v>
      </c>
      <c r="E31" s="47">
        <v>0</v>
      </c>
      <c r="F31" s="48">
        <v>0</v>
      </c>
      <c r="G31" s="49">
        <v>16125410.449999999</v>
      </c>
      <c r="H31" s="50">
        <v>0</v>
      </c>
      <c r="I31" s="48">
        <v>0</v>
      </c>
      <c r="J31" s="47">
        <v>0</v>
      </c>
      <c r="K31" s="104">
        <v>0</v>
      </c>
      <c r="L31" s="104">
        <v>0</v>
      </c>
      <c r="M31" s="47">
        <v>0</v>
      </c>
      <c r="N31" s="51">
        <v>0</v>
      </c>
      <c r="O31" s="51">
        <v>0</v>
      </c>
      <c r="P31" s="51">
        <v>0</v>
      </c>
      <c r="Q31" s="51">
        <v>0</v>
      </c>
      <c r="R31" s="213">
        <f t="shared" si="1"/>
        <v>16125410.449999999</v>
      </c>
      <c r="T31" s="41"/>
    </row>
    <row r="32" spans="1:21" ht="20.100000000000001" customHeight="1" x14ac:dyDescent="0.2">
      <c r="A32" s="150"/>
      <c r="B32" s="151"/>
      <c r="C32" s="162" t="s">
        <v>67</v>
      </c>
      <c r="D32" s="256" t="s">
        <v>68</v>
      </c>
      <c r="E32" s="47">
        <v>0</v>
      </c>
      <c r="F32" s="48">
        <v>0</v>
      </c>
      <c r="G32" s="49">
        <v>6124114.6799999997</v>
      </c>
      <c r="H32" s="50">
        <v>0</v>
      </c>
      <c r="I32" s="48">
        <v>0</v>
      </c>
      <c r="J32" s="47">
        <v>0</v>
      </c>
      <c r="K32" s="104">
        <v>0</v>
      </c>
      <c r="L32" s="104">
        <v>0</v>
      </c>
      <c r="M32" s="47">
        <v>0</v>
      </c>
      <c r="N32" s="51">
        <v>0</v>
      </c>
      <c r="O32" s="51">
        <v>0</v>
      </c>
      <c r="P32" s="51">
        <v>0</v>
      </c>
      <c r="Q32" s="51">
        <v>0</v>
      </c>
      <c r="R32" s="213">
        <f t="shared" si="1"/>
        <v>6124114.6799999997</v>
      </c>
      <c r="T32" s="41"/>
    </row>
    <row r="33" spans="1:20" ht="20.100000000000001" customHeight="1" x14ac:dyDescent="0.2">
      <c r="A33" s="162"/>
      <c r="B33" s="163"/>
      <c r="C33" s="153" t="s">
        <v>69</v>
      </c>
      <c r="D33" s="154" t="s">
        <v>70</v>
      </c>
      <c r="E33" s="155"/>
      <c r="F33" s="156"/>
      <c r="G33" s="157"/>
      <c r="H33" s="158"/>
      <c r="I33" s="156"/>
      <c r="J33" s="155"/>
      <c r="K33" s="159"/>
      <c r="L33" s="159"/>
      <c r="M33" s="156"/>
      <c r="N33" s="160"/>
      <c r="O33" s="160"/>
      <c r="P33" s="160"/>
      <c r="Q33" s="160"/>
      <c r="R33" s="245">
        <f t="shared" si="1"/>
        <v>0</v>
      </c>
      <c r="T33" s="41"/>
    </row>
    <row r="34" spans="1:20" ht="20.100000000000001" customHeight="1" x14ac:dyDescent="0.2">
      <c r="A34" s="162"/>
      <c r="B34" s="163"/>
      <c r="C34" s="150" t="s">
        <v>71</v>
      </c>
      <c r="D34" s="152" t="s">
        <v>72</v>
      </c>
      <c r="E34" s="47">
        <v>0</v>
      </c>
      <c r="F34" s="48">
        <v>0</v>
      </c>
      <c r="G34" s="49">
        <v>252835.51</v>
      </c>
      <c r="H34" s="50">
        <v>0</v>
      </c>
      <c r="I34" s="48">
        <v>0</v>
      </c>
      <c r="J34" s="47">
        <v>0</v>
      </c>
      <c r="K34" s="104">
        <v>0</v>
      </c>
      <c r="L34" s="104">
        <v>0</v>
      </c>
      <c r="M34" s="47">
        <v>0</v>
      </c>
      <c r="N34" s="51">
        <v>0</v>
      </c>
      <c r="O34" s="51">
        <v>0</v>
      </c>
      <c r="P34" s="51">
        <v>0</v>
      </c>
      <c r="Q34" s="51">
        <v>0</v>
      </c>
      <c r="R34" s="121">
        <f t="shared" si="1"/>
        <v>252835.51</v>
      </c>
      <c r="T34" s="41"/>
    </row>
    <row r="35" spans="1:20" ht="20.100000000000001" customHeight="1" x14ac:dyDescent="0.2">
      <c r="A35" s="162"/>
      <c r="B35" s="163"/>
      <c r="C35" s="150" t="s">
        <v>73</v>
      </c>
      <c r="D35" s="164" t="s">
        <v>74</v>
      </c>
      <c r="E35" s="47">
        <v>0</v>
      </c>
      <c r="F35" s="48">
        <v>0</v>
      </c>
      <c r="G35" s="49">
        <v>2781190.64</v>
      </c>
      <c r="H35" s="50">
        <v>0</v>
      </c>
      <c r="I35" s="48">
        <v>0</v>
      </c>
      <c r="J35" s="47">
        <v>0</v>
      </c>
      <c r="K35" s="104">
        <v>0</v>
      </c>
      <c r="L35" s="104">
        <v>0</v>
      </c>
      <c r="M35" s="47">
        <v>0</v>
      </c>
      <c r="N35" s="51">
        <v>0</v>
      </c>
      <c r="O35" s="51">
        <v>0</v>
      </c>
      <c r="P35" s="51">
        <v>0</v>
      </c>
      <c r="Q35" s="51">
        <v>0</v>
      </c>
      <c r="R35" s="213">
        <f t="shared" si="1"/>
        <v>2781190.64</v>
      </c>
      <c r="T35" s="41"/>
    </row>
    <row r="36" spans="1:20" ht="20.100000000000001" customHeight="1" x14ac:dyDescent="0.2">
      <c r="A36" s="150"/>
      <c r="B36" s="151"/>
      <c r="C36" s="153" t="s">
        <v>75</v>
      </c>
      <c r="D36" s="154" t="s">
        <v>76</v>
      </c>
      <c r="E36" s="155"/>
      <c r="F36" s="156"/>
      <c r="G36" s="165"/>
      <c r="H36" s="158"/>
      <c r="I36" s="156"/>
      <c r="J36" s="155"/>
      <c r="K36" s="159"/>
      <c r="L36" s="159"/>
      <c r="M36" s="156"/>
      <c r="N36" s="160"/>
      <c r="O36" s="160"/>
      <c r="P36" s="160"/>
      <c r="Q36" s="160"/>
      <c r="R36" s="175">
        <f t="shared" si="1"/>
        <v>0</v>
      </c>
      <c r="T36" s="41"/>
    </row>
    <row r="37" spans="1:20" ht="20.100000000000001" customHeight="1" x14ac:dyDescent="0.2">
      <c r="A37" s="144"/>
      <c r="B37" s="145" t="s">
        <v>77</v>
      </c>
      <c r="C37" s="166"/>
      <c r="D37" s="167" t="s">
        <v>78</v>
      </c>
      <c r="E37" s="93">
        <f>E38+E39+E40+E41+E42</f>
        <v>0</v>
      </c>
      <c r="F37" s="94">
        <f t="shared" ref="F37:Q37" si="10">F38+F39+F40+F41+F42</f>
        <v>0</v>
      </c>
      <c r="G37" s="148">
        <f t="shared" si="10"/>
        <v>5337022.12</v>
      </c>
      <c r="H37" s="96">
        <f t="shared" si="10"/>
        <v>0</v>
      </c>
      <c r="I37" s="94">
        <f t="shared" si="10"/>
        <v>0</v>
      </c>
      <c r="J37" s="148">
        <f t="shared" si="10"/>
        <v>0</v>
      </c>
      <c r="K37" s="96">
        <f t="shared" si="10"/>
        <v>0</v>
      </c>
      <c r="L37" s="96">
        <f t="shared" si="10"/>
        <v>0</v>
      </c>
      <c r="M37" s="94">
        <f t="shared" si="10"/>
        <v>0</v>
      </c>
      <c r="N37" s="98">
        <f t="shared" si="10"/>
        <v>0</v>
      </c>
      <c r="O37" s="98">
        <f t="shared" si="10"/>
        <v>0</v>
      </c>
      <c r="P37" s="98">
        <f t="shared" si="10"/>
        <v>0</v>
      </c>
      <c r="Q37" s="98">
        <f t="shared" si="10"/>
        <v>0</v>
      </c>
      <c r="R37" s="328">
        <f t="shared" si="1"/>
        <v>5337022.12</v>
      </c>
      <c r="T37" s="41"/>
    </row>
    <row r="38" spans="1:20" ht="20.100000000000001" customHeight="1" x14ac:dyDescent="0.2">
      <c r="A38" s="162"/>
      <c r="B38" s="163"/>
      <c r="C38" s="150" t="s">
        <v>79</v>
      </c>
      <c r="D38" s="152" t="s">
        <v>80</v>
      </c>
      <c r="E38" s="47">
        <v>0</v>
      </c>
      <c r="F38" s="48">
        <v>0</v>
      </c>
      <c r="G38" s="49">
        <v>5331151.4000000004</v>
      </c>
      <c r="H38" s="50">
        <v>0</v>
      </c>
      <c r="I38" s="48">
        <v>0</v>
      </c>
      <c r="J38" s="47">
        <v>0</v>
      </c>
      <c r="K38" s="104">
        <v>0</v>
      </c>
      <c r="L38" s="104">
        <v>0</v>
      </c>
      <c r="M38" s="47">
        <v>0</v>
      </c>
      <c r="N38" s="51">
        <v>0</v>
      </c>
      <c r="O38" s="51">
        <v>0</v>
      </c>
      <c r="P38" s="51">
        <v>0</v>
      </c>
      <c r="Q38" s="51">
        <v>0</v>
      </c>
      <c r="R38" s="52">
        <f t="shared" si="1"/>
        <v>5331151.4000000004</v>
      </c>
      <c r="T38" s="41"/>
    </row>
    <row r="39" spans="1:20" ht="20.100000000000001" customHeight="1" x14ac:dyDescent="0.2">
      <c r="A39" s="162"/>
      <c r="B39" s="163"/>
      <c r="C39" s="153" t="s">
        <v>81</v>
      </c>
      <c r="D39" s="154" t="s">
        <v>82</v>
      </c>
      <c r="E39" s="155"/>
      <c r="F39" s="156"/>
      <c r="G39" s="157"/>
      <c r="H39" s="158"/>
      <c r="I39" s="156"/>
      <c r="J39" s="155"/>
      <c r="K39" s="159"/>
      <c r="L39" s="159"/>
      <c r="M39" s="156"/>
      <c r="N39" s="160"/>
      <c r="O39" s="160"/>
      <c r="P39" s="160"/>
      <c r="Q39" s="160"/>
      <c r="R39" s="331">
        <f t="shared" si="1"/>
        <v>0</v>
      </c>
      <c r="T39" s="41"/>
    </row>
    <row r="40" spans="1:20" ht="20.100000000000001" customHeight="1" x14ac:dyDescent="0.2">
      <c r="A40" s="162"/>
      <c r="B40" s="163"/>
      <c r="C40" s="150" t="s">
        <v>83</v>
      </c>
      <c r="D40" s="152" t="s">
        <v>84</v>
      </c>
      <c r="E40" s="47">
        <v>0</v>
      </c>
      <c r="F40" s="48">
        <v>0</v>
      </c>
      <c r="G40" s="49">
        <v>5870.72</v>
      </c>
      <c r="H40" s="50">
        <v>0</v>
      </c>
      <c r="I40" s="48">
        <v>0</v>
      </c>
      <c r="J40" s="47">
        <v>0</v>
      </c>
      <c r="K40" s="104">
        <v>0</v>
      </c>
      <c r="L40" s="104">
        <v>0</v>
      </c>
      <c r="M40" s="47">
        <v>0</v>
      </c>
      <c r="N40" s="51">
        <v>0</v>
      </c>
      <c r="O40" s="51">
        <v>0</v>
      </c>
      <c r="P40" s="51">
        <v>0</v>
      </c>
      <c r="Q40" s="51">
        <v>0</v>
      </c>
      <c r="R40" s="213">
        <f t="shared" si="1"/>
        <v>5870.72</v>
      </c>
      <c r="T40" s="41"/>
    </row>
    <row r="41" spans="1:20" ht="20.100000000000001" customHeight="1" x14ac:dyDescent="0.2">
      <c r="A41" s="162"/>
      <c r="B41" s="163"/>
      <c r="C41" s="153" t="s">
        <v>85</v>
      </c>
      <c r="D41" s="330" t="s">
        <v>86</v>
      </c>
      <c r="E41" s="155"/>
      <c r="F41" s="156"/>
      <c r="G41" s="157"/>
      <c r="H41" s="158"/>
      <c r="I41" s="156"/>
      <c r="J41" s="155"/>
      <c r="K41" s="159"/>
      <c r="L41" s="159"/>
      <c r="M41" s="156"/>
      <c r="N41" s="160"/>
      <c r="O41" s="160"/>
      <c r="P41" s="160"/>
      <c r="Q41" s="160"/>
      <c r="R41" s="194">
        <f t="shared" si="1"/>
        <v>0</v>
      </c>
      <c r="T41" s="41"/>
    </row>
    <row r="42" spans="1:20" ht="20.100000000000001" customHeight="1" x14ac:dyDescent="0.2">
      <c r="A42" s="162"/>
      <c r="B42" s="168"/>
      <c r="C42" s="153" t="s">
        <v>87</v>
      </c>
      <c r="D42" s="154" t="s">
        <v>88</v>
      </c>
      <c r="E42" s="169"/>
      <c r="F42" s="170"/>
      <c r="G42" s="171"/>
      <c r="H42" s="172"/>
      <c r="I42" s="170"/>
      <c r="J42" s="169"/>
      <c r="K42" s="173"/>
      <c r="L42" s="173"/>
      <c r="M42" s="170"/>
      <c r="N42" s="174"/>
      <c r="O42" s="174"/>
      <c r="P42" s="174"/>
      <c r="Q42" s="174"/>
      <c r="R42" s="245">
        <f t="shared" si="1"/>
        <v>0</v>
      </c>
      <c r="T42" s="41"/>
    </row>
    <row r="43" spans="1:20" ht="20.100000000000001" customHeight="1" x14ac:dyDescent="0.2">
      <c r="A43" s="176"/>
      <c r="B43" s="177" t="s">
        <v>89</v>
      </c>
      <c r="C43" s="178"/>
      <c r="D43" s="167" t="s">
        <v>90</v>
      </c>
      <c r="E43" s="179">
        <f>E44+E45</f>
        <v>0</v>
      </c>
      <c r="F43" s="180">
        <f t="shared" ref="F43:M43" si="11">F44+F45</f>
        <v>0</v>
      </c>
      <c r="G43" s="181">
        <f t="shared" si="11"/>
        <v>0</v>
      </c>
      <c r="H43" s="182">
        <f t="shared" si="11"/>
        <v>0</v>
      </c>
      <c r="I43" s="180">
        <f t="shared" si="11"/>
        <v>0</v>
      </c>
      <c r="J43" s="179">
        <f t="shared" si="11"/>
        <v>0</v>
      </c>
      <c r="K43" s="183">
        <f t="shared" si="11"/>
        <v>0</v>
      </c>
      <c r="L43" s="183">
        <f t="shared" si="11"/>
        <v>0</v>
      </c>
      <c r="M43" s="180">
        <f t="shared" si="11"/>
        <v>0</v>
      </c>
      <c r="N43" s="184">
        <f>(N44+N45)+0</f>
        <v>0</v>
      </c>
      <c r="O43" s="184">
        <f>(O44+O45)+0</f>
        <v>0</v>
      </c>
      <c r="P43" s="184">
        <f>(P44+P45)+0</f>
        <v>0</v>
      </c>
      <c r="Q43" s="184">
        <f>(Q44+Q45)+0</f>
        <v>0</v>
      </c>
      <c r="R43" s="146">
        <f t="shared" si="1"/>
        <v>0</v>
      </c>
      <c r="T43" s="41"/>
    </row>
    <row r="44" spans="1:20" ht="20.100000000000001" customHeight="1" x14ac:dyDescent="0.2">
      <c r="A44" s="162"/>
      <c r="B44" s="163"/>
      <c r="C44" s="186" t="s">
        <v>91</v>
      </c>
      <c r="D44" s="187" t="s">
        <v>92</v>
      </c>
      <c r="E44" s="47">
        <v>0</v>
      </c>
      <c r="F44" s="48">
        <v>0</v>
      </c>
      <c r="G44" s="49">
        <v>0</v>
      </c>
      <c r="H44" s="50">
        <v>0</v>
      </c>
      <c r="I44" s="48">
        <v>0</v>
      </c>
      <c r="J44" s="47">
        <v>0</v>
      </c>
      <c r="K44" s="104">
        <v>0</v>
      </c>
      <c r="L44" s="104">
        <v>0</v>
      </c>
      <c r="M44" s="47">
        <v>0</v>
      </c>
      <c r="N44" s="51">
        <v>0</v>
      </c>
      <c r="O44" s="51">
        <v>0</v>
      </c>
      <c r="P44" s="51">
        <v>0</v>
      </c>
      <c r="Q44" s="51">
        <v>0</v>
      </c>
      <c r="R44" s="121">
        <f t="shared" si="1"/>
        <v>0</v>
      </c>
      <c r="T44" s="41"/>
    </row>
    <row r="45" spans="1:20" ht="20.100000000000001" customHeight="1" thickBot="1" x14ac:dyDescent="0.25">
      <c r="A45" s="189"/>
      <c r="B45" s="190"/>
      <c r="C45" s="191" t="s">
        <v>93</v>
      </c>
      <c r="D45" s="192" t="s">
        <v>94</v>
      </c>
      <c r="E45" s="349"/>
      <c r="F45" s="350"/>
      <c r="G45" s="336"/>
      <c r="H45" s="351"/>
      <c r="I45" s="350"/>
      <c r="J45" s="352"/>
      <c r="K45" s="353"/>
      <c r="L45" s="353"/>
      <c r="M45" s="350"/>
      <c r="N45" s="354">
        <v>0</v>
      </c>
      <c r="O45" s="354">
        <v>0</v>
      </c>
      <c r="P45" s="354">
        <v>0</v>
      </c>
      <c r="Q45" s="354">
        <v>0</v>
      </c>
      <c r="R45" s="329">
        <f t="shared" si="1"/>
        <v>0</v>
      </c>
      <c r="T45" s="41"/>
    </row>
    <row r="46" spans="1:20" ht="20.100000000000001" customHeight="1" thickBot="1" x14ac:dyDescent="0.25">
      <c r="A46" s="195" t="s">
        <v>95</v>
      </c>
      <c r="B46" s="196"/>
      <c r="C46" s="197"/>
      <c r="D46" s="198" t="s">
        <v>96</v>
      </c>
      <c r="E46" s="355">
        <v>0</v>
      </c>
      <c r="F46" s="72">
        <v>0</v>
      </c>
      <c r="G46" s="73">
        <v>4494800.41</v>
      </c>
      <c r="H46" s="74">
        <v>0</v>
      </c>
      <c r="I46" s="72">
        <v>0</v>
      </c>
      <c r="J46" s="71">
        <v>0</v>
      </c>
      <c r="K46" s="74">
        <v>0</v>
      </c>
      <c r="L46" s="74">
        <v>0</v>
      </c>
      <c r="M46" s="71">
        <v>0</v>
      </c>
      <c r="N46" s="75">
        <v>0</v>
      </c>
      <c r="O46" s="75">
        <v>0</v>
      </c>
      <c r="P46" s="75">
        <v>0</v>
      </c>
      <c r="Q46" s="75">
        <v>0</v>
      </c>
      <c r="R46" s="76">
        <f t="shared" si="1"/>
        <v>4494800.41</v>
      </c>
      <c r="T46" s="41"/>
    </row>
    <row r="47" spans="1:20" ht="20.100000000000001" customHeight="1" thickBot="1" x14ac:dyDescent="0.25">
      <c r="A47" s="199" t="s">
        <v>97</v>
      </c>
      <c r="B47" s="200"/>
      <c r="C47" s="201"/>
      <c r="D47" s="202" t="s">
        <v>98</v>
      </c>
      <c r="E47" s="355">
        <v>0</v>
      </c>
      <c r="F47" s="72">
        <v>0</v>
      </c>
      <c r="G47" s="73">
        <v>118453.67</v>
      </c>
      <c r="H47" s="74">
        <v>0</v>
      </c>
      <c r="I47" s="72">
        <v>0</v>
      </c>
      <c r="J47" s="71">
        <v>0</v>
      </c>
      <c r="K47" s="74">
        <v>0</v>
      </c>
      <c r="L47" s="74">
        <v>0</v>
      </c>
      <c r="M47" s="71">
        <v>0</v>
      </c>
      <c r="N47" s="75">
        <v>0</v>
      </c>
      <c r="O47" s="75">
        <v>0</v>
      </c>
      <c r="P47" s="75">
        <v>0</v>
      </c>
      <c r="Q47" s="75">
        <v>0</v>
      </c>
      <c r="R47" s="267">
        <f t="shared" si="1"/>
        <v>118453.67</v>
      </c>
      <c r="T47" s="41"/>
    </row>
    <row r="48" spans="1:20" ht="20.100000000000001" customHeight="1" thickBot="1" x14ac:dyDescent="0.25">
      <c r="A48" s="203" t="s">
        <v>99</v>
      </c>
      <c r="B48" s="204"/>
      <c r="C48" s="204"/>
      <c r="D48" s="205" t="s">
        <v>100</v>
      </c>
      <c r="E48" s="355">
        <v>59277.29</v>
      </c>
      <c r="F48" s="72">
        <v>594.80999999999995</v>
      </c>
      <c r="G48" s="73">
        <v>5021405.51</v>
      </c>
      <c r="H48" s="74">
        <v>273206.01</v>
      </c>
      <c r="I48" s="72">
        <v>324318.11</v>
      </c>
      <c r="J48" s="71">
        <v>1442762.49</v>
      </c>
      <c r="K48" s="74">
        <v>3761.95</v>
      </c>
      <c r="L48" s="74">
        <v>1678811.74</v>
      </c>
      <c r="M48" s="71">
        <v>61352.38</v>
      </c>
      <c r="N48" s="75">
        <v>267917.28999999998</v>
      </c>
      <c r="O48" s="75">
        <v>34314.79</v>
      </c>
      <c r="P48" s="75">
        <v>97912.55</v>
      </c>
      <c r="Q48" s="75">
        <v>1141.1600000000001</v>
      </c>
      <c r="R48" s="267">
        <f t="shared" si="1"/>
        <v>9266776.0800000001</v>
      </c>
      <c r="T48" s="41"/>
    </row>
    <row r="49" spans="1:21" ht="20.100000000000001" customHeight="1" x14ac:dyDescent="0.2">
      <c r="A49" s="206" t="s">
        <v>101</v>
      </c>
      <c r="B49" s="207"/>
      <c r="C49" s="141"/>
      <c r="D49" s="208" t="s">
        <v>102</v>
      </c>
      <c r="E49" s="82">
        <f>E50+E51+E54</f>
        <v>49784910.730000004</v>
      </c>
      <c r="F49" s="83">
        <f t="shared" ref="F49:Q49" si="12">F50+F51+F54</f>
        <v>0</v>
      </c>
      <c r="G49" s="209">
        <f t="shared" si="12"/>
        <v>60617581.270000003</v>
      </c>
      <c r="H49" s="85">
        <f t="shared" si="12"/>
        <v>168330.81</v>
      </c>
      <c r="I49" s="83">
        <f t="shared" si="12"/>
        <v>291601.44</v>
      </c>
      <c r="J49" s="209">
        <f t="shared" si="12"/>
        <v>180295.16</v>
      </c>
      <c r="K49" s="85">
        <f t="shared" si="12"/>
        <v>435.42</v>
      </c>
      <c r="L49" s="85">
        <f t="shared" si="12"/>
        <v>11902.86</v>
      </c>
      <c r="M49" s="83">
        <f t="shared" si="12"/>
        <v>214406.06</v>
      </c>
      <c r="N49" s="87">
        <f t="shared" si="12"/>
        <v>9454.5400000000009</v>
      </c>
      <c r="O49" s="87">
        <f t="shared" si="12"/>
        <v>1210.94</v>
      </c>
      <c r="P49" s="87">
        <f t="shared" si="12"/>
        <v>3455.24</v>
      </c>
      <c r="Q49" s="87">
        <f t="shared" si="12"/>
        <v>40.270000000000003</v>
      </c>
      <c r="R49" s="210">
        <f t="shared" si="1"/>
        <v>111283624.73999999</v>
      </c>
      <c r="T49" s="41"/>
    </row>
    <row r="50" spans="1:21" ht="20.100000000000001" customHeight="1" x14ac:dyDescent="0.2">
      <c r="A50" s="211"/>
      <c r="B50" s="212" t="s">
        <v>103</v>
      </c>
      <c r="C50" s="213"/>
      <c r="D50" s="214" t="s">
        <v>104</v>
      </c>
      <c r="E50" s="47">
        <v>0</v>
      </c>
      <c r="F50" s="48">
        <v>0</v>
      </c>
      <c r="G50" s="49">
        <v>48252327.700000003</v>
      </c>
      <c r="H50" s="50">
        <v>0</v>
      </c>
      <c r="I50" s="48">
        <v>0</v>
      </c>
      <c r="J50" s="47">
        <v>0</v>
      </c>
      <c r="K50" s="104">
        <v>0</v>
      </c>
      <c r="L50" s="104">
        <v>0</v>
      </c>
      <c r="M50" s="47">
        <v>0</v>
      </c>
      <c r="N50" s="51">
        <v>0</v>
      </c>
      <c r="O50" s="51">
        <v>0</v>
      </c>
      <c r="P50" s="51">
        <v>0</v>
      </c>
      <c r="Q50" s="51">
        <v>0</v>
      </c>
      <c r="R50" s="105">
        <f t="shared" si="1"/>
        <v>48252327.700000003</v>
      </c>
      <c r="T50" s="41"/>
    </row>
    <row r="51" spans="1:21" ht="20.100000000000001" customHeight="1" x14ac:dyDescent="0.2">
      <c r="A51" s="176"/>
      <c r="B51" s="145" t="s">
        <v>105</v>
      </c>
      <c r="C51" s="146"/>
      <c r="D51" s="215" t="s">
        <v>106</v>
      </c>
      <c r="E51" s="93">
        <f>E52+E53</f>
        <v>49784910.730000004</v>
      </c>
      <c r="F51" s="94">
        <f t="shared" ref="F51:Q51" si="13">F52+F53</f>
        <v>0</v>
      </c>
      <c r="G51" s="148">
        <f t="shared" si="13"/>
        <v>12365253.57</v>
      </c>
      <c r="H51" s="96">
        <f t="shared" si="13"/>
        <v>168330.81</v>
      </c>
      <c r="I51" s="94">
        <f t="shared" si="13"/>
        <v>291601.44</v>
      </c>
      <c r="J51" s="148">
        <f t="shared" si="13"/>
        <v>180295.16</v>
      </c>
      <c r="K51" s="96">
        <f t="shared" si="13"/>
        <v>435.42</v>
      </c>
      <c r="L51" s="96">
        <f t="shared" si="13"/>
        <v>11902.86</v>
      </c>
      <c r="M51" s="94">
        <f t="shared" si="13"/>
        <v>214406.06</v>
      </c>
      <c r="N51" s="98">
        <f t="shared" si="13"/>
        <v>9454.5400000000009</v>
      </c>
      <c r="O51" s="98">
        <f t="shared" si="13"/>
        <v>1210.94</v>
      </c>
      <c r="P51" s="98">
        <f t="shared" si="13"/>
        <v>3455.24</v>
      </c>
      <c r="Q51" s="98">
        <f t="shared" si="13"/>
        <v>40.270000000000003</v>
      </c>
      <c r="R51" s="149">
        <f t="shared" si="1"/>
        <v>63031297.040000007</v>
      </c>
      <c r="T51" s="41"/>
      <c r="U51" s="343"/>
    </row>
    <row r="52" spans="1:21" ht="19.5" customHeight="1" x14ac:dyDescent="0.2">
      <c r="A52" s="186"/>
      <c r="B52" s="216"/>
      <c r="C52" s="150" t="s">
        <v>107</v>
      </c>
      <c r="D52" s="217" t="s">
        <v>108</v>
      </c>
      <c r="E52" s="47">
        <v>39078656.890000001</v>
      </c>
      <c r="F52" s="48">
        <v>0</v>
      </c>
      <c r="G52" s="49">
        <v>10566300.859999999</v>
      </c>
      <c r="H52" s="50">
        <v>168330.81</v>
      </c>
      <c r="I52" s="48">
        <v>291601.44</v>
      </c>
      <c r="J52" s="47">
        <v>180295.16</v>
      </c>
      <c r="K52" s="104">
        <v>435.42</v>
      </c>
      <c r="L52" s="104">
        <v>11902.86</v>
      </c>
      <c r="M52" s="47">
        <v>214406.06</v>
      </c>
      <c r="N52" s="51">
        <v>9454.5400000000009</v>
      </c>
      <c r="O52" s="51">
        <v>1210.94</v>
      </c>
      <c r="P52" s="51">
        <v>3455.24</v>
      </c>
      <c r="Q52" s="51">
        <v>40.270000000000003</v>
      </c>
      <c r="R52" s="188">
        <f t="shared" si="1"/>
        <v>50526090.490000002</v>
      </c>
      <c r="T52" s="41"/>
      <c r="U52" s="343"/>
    </row>
    <row r="53" spans="1:21" ht="19.5" customHeight="1" x14ac:dyDescent="0.2">
      <c r="A53" s="186"/>
      <c r="B53" s="216"/>
      <c r="C53" s="150" t="s">
        <v>109</v>
      </c>
      <c r="D53" s="217" t="s">
        <v>110</v>
      </c>
      <c r="E53" s="47">
        <v>10706253.84</v>
      </c>
      <c r="F53" s="48">
        <v>0</v>
      </c>
      <c r="G53" s="49">
        <v>1798952.71</v>
      </c>
      <c r="H53" s="50">
        <v>0</v>
      </c>
      <c r="I53" s="48">
        <v>0</v>
      </c>
      <c r="J53" s="47">
        <v>0</v>
      </c>
      <c r="K53" s="104">
        <v>0</v>
      </c>
      <c r="L53" s="104">
        <v>0</v>
      </c>
      <c r="M53" s="47">
        <v>0</v>
      </c>
      <c r="N53" s="51">
        <v>0</v>
      </c>
      <c r="O53" s="51">
        <v>0</v>
      </c>
      <c r="P53" s="51">
        <v>0</v>
      </c>
      <c r="Q53" s="51">
        <v>0</v>
      </c>
      <c r="R53" s="188">
        <f t="shared" si="1"/>
        <v>12505206.550000001</v>
      </c>
      <c r="T53" s="41"/>
      <c r="U53" s="343"/>
    </row>
    <row r="54" spans="1:21" ht="20.100000000000001" customHeight="1" thickBot="1" x14ac:dyDescent="0.25">
      <c r="A54" s="150"/>
      <c r="B54" s="212" t="s">
        <v>111</v>
      </c>
      <c r="C54" s="213"/>
      <c r="D54" s="214" t="s">
        <v>112</v>
      </c>
      <c r="E54" s="47">
        <v>0</v>
      </c>
      <c r="F54" s="48">
        <v>0</v>
      </c>
      <c r="G54" s="49">
        <v>0</v>
      </c>
      <c r="H54" s="50">
        <v>0</v>
      </c>
      <c r="I54" s="48">
        <v>0</v>
      </c>
      <c r="J54" s="47">
        <v>0</v>
      </c>
      <c r="K54" s="104">
        <v>0</v>
      </c>
      <c r="L54" s="104">
        <v>0</v>
      </c>
      <c r="M54" s="47">
        <v>0</v>
      </c>
      <c r="N54" s="51">
        <v>0</v>
      </c>
      <c r="O54" s="51">
        <v>0</v>
      </c>
      <c r="P54" s="51">
        <v>0</v>
      </c>
      <c r="Q54" s="51">
        <v>0</v>
      </c>
      <c r="R54" s="188">
        <f t="shared" si="1"/>
        <v>0</v>
      </c>
      <c r="T54" s="41"/>
      <c r="U54" s="343"/>
    </row>
    <row r="55" spans="1:21" ht="20.100000000000001" customHeight="1" x14ac:dyDescent="0.2">
      <c r="A55" s="206" t="s">
        <v>113</v>
      </c>
      <c r="B55" s="218"/>
      <c r="C55" s="141"/>
      <c r="D55" s="219" t="s">
        <v>114</v>
      </c>
      <c r="E55" s="82">
        <f>E56+E60</f>
        <v>0</v>
      </c>
      <c r="F55" s="83">
        <f t="shared" ref="F55:Q55" si="14">F56+F60</f>
        <v>0</v>
      </c>
      <c r="G55" s="209">
        <f t="shared" si="14"/>
        <v>6088859.8599999994</v>
      </c>
      <c r="H55" s="85">
        <f t="shared" si="14"/>
        <v>0</v>
      </c>
      <c r="I55" s="83">
        <f t="shared" si="14"/>
        <v>0</v>
      </c>
      <c r="J55" s="82">
        <f t="shared" si="14"/>
        <v>0</v>
      </c>
      <c r="K55" s="86">
        <f t="shared" si="14"/>
        <v>0</v>
      </c>
      <c r="L55" s="86">
        <f t="shared" si="14"/>
        <v>0</v>
      </c>
      <c r="M55" s="83">
        <f t="shared" si="14"/>
        <v>0</v>
      </c>
      <c r="N55" s="87">
        <f t="shared" si="14"/>
        <v>0</v>
      </c>
      <c r="O55" s="87">
        <f t="shared" si="14"/>
        <v>0</v>
      </c>
      <c r="P55" s="87">
        <f t="shared" si="14"/>
        <v>0</v>
      </c>
      <c r="Q55" s="87">
        <f t="shared" si="14"/>
        <v>0</v>
      </c>
      <c r="R55" s="88">
        <f t="shared" si="1"/>
        <v>6088859.8599999994</v>
      </c>
      <c r="T55" s="41"/>
      <c r="U55" s="343"/>
    </row>
    <row r="56" spans="1:21" ht="20.100000000000001" customHeight="1" x14ac:dyDescent="0.2">
      <c r="A56" s="176"/>
      <c r="B56" s="177" t="s">
        <v>115</v>
      </c>
      <c r="C56" s="220"/>
      <c r="D56" s="221" t="s">
        <v>116</v>
      </c>
      <c r="E56" s="179">
        <f>E57+E58+E59</f>
        <v>0</v>
      </c>
      <c r="F56" s="180">
        <f t="shared" ref="F56:Q56" si="15">F57+F58+F59</f>
        <v>0</v>
      </c>
      <c r="G56" s="222">
        <f t="shared" si="15"/>
        <v>1196153.7799999998</v>
      </c>
      <c r="H56" s="182">
        <f t="shared" si="15"/>
        <v>0</v>
      </c>
      <c r="I56" s="180">
        <f t="shared" si="15"/>
        <v>0</v>
      </c>
      <c r="J56" s="179">
        <f t="shared" si="15"/>
        <v>0</v>
      </c>
      <c r="K56" s="183">
        <f t="shared" si="15"/>
        <v>0</v>
      </c>
      <c r="L56" s="183">
        <f t="shared" si="15"/>
        <v>0</v>
      </c>
      <c r="M56" s="180">
        <f t="shared" si="15"/>
        <v>0</v>
      </c>
      <c r="N56" s="184">
        <f t="shared" si="15"/>
        <v>0</v>
      </c>
      <c r="O56" s="184">
        <f t="shared" si="15"/>
        <v>0</v>
      </c>
      <c r="P56" s="184">
        <f t="shared" si="15"/>
        <v>0</v>
      </c>
      <c r="Q56" s="184">
        <f t="shared" si="15"/>
        <v>0</v>
      </c>
      <c r="R56" s="185">
        <f t="shared" si="1"/>
        <v>1196153.7799999998</v>
      </c>
      <c r="T56" s="41"/>
      <c r="U56" s="343"/>
    </row>
    <row r="57" spans="1:21" ht="22.5" customHeight="1" x14ac:dyDescent="0.2">
      <c r="A57" s="211"/>
      <c r="B57" s="223"/>
      <c r="C57" s="150" t="s">
        <v>117</v>
      </c>
      <c r="D57" s="224" t="s">
        <v>118</v>
      </c>
      <c r="E57" s="47">
        <v>0</v>
      </c>
      <c r="F57" s="48">
        <v>0</v>
      </c>
      <c r="G57" s="49">
        <v>1016730.71</v>
      </c>
      <c r="H57" s="50">
        <v>0</v>
      </c>
      <c r="I57" s="48">
        <v>0</v>
      </c>
      <c r="J57" s="47">
        <v>0</v>
      </c>
      <c r="K57" s="104">
        <v>0</v>
      </c>
      <c r="L57" s="104">
        <v>0</v>
      </c>
      <c r="M57" s="47">
        <v>0</v>
      </c>
      <c r="N57" s="51">
        <v>0</v>
      </c>
      <c r="O57" s="51">
        <v>0</v>
      </c>
      <c r="P57" s="51">
        <v>0</v>
      </c>
      <c r="Q57" s="51">
        <v>0</v>
      </c>
      <c r="R57" s="188">
        <f t="shared" si="1"/>
        <v>1016730.71</v>
      </c>
      <c r="T57" s="41"/>
      <c r="U57" s="343"/>
    </row>
    <row r="58" spans="1:21" ht="20.100000000000001" customHeight="1" x14ac:dyDescent="0.2">
      <c r="A58" s="225"/>
      <c r="B58" s="226"/>
      <c r="C58" s="150" t="s">
        <v>119</v>
      </c>
      <c r="D58" s="224" t="s">
        <v>120</v>
      </c>
      <c r="E58" s="47">
        <v>0</v>
      </c>
      <c r="F58" s="48">
        <v>0</v>
      </c>
      <c r="G58" s="49">
        <v>119615.38</v>
      </c>
      <c r="H58" s="50">
        <v>0</v>
      </c>
      <c r="I58" s="48">
        <v>0</v>
      </c>
      <c r="J58" s="47">
        <v>0</v>
      </c>
      <c r="K58" s="104">
        <v>0</v>
      </c>
      <c r="L58" s="104">
        <v>0</v>
      </c>
      <c r="M58" s="47">
        <v>0</v>
      </c>
      <c r="N58" s="51">
        <v>0</v>
      </c>
      <c r="O58" s="51">
        <v>0</v>
      </c>
      <c r="P58" s="51">
        <v>0</v>
      </c>
      <c r="Q58" s="51">
        <v>0</v>
      </c>
      <c r="R58" s="105">
        <f t="shared" si="1"/>
        <v>119615.38</v>
      </c>
      <c r="T58" s="41"/>
      <c r="U58" s="343"/>
    </row>
    <row r="59" spans="1:21" ht="20.100000000000001" customHeight="1" x14ac:dyDescent="0.2">
      <c r="A59" s="225"/>
      <c r="B59" s="226"/>
      <c r="C59" s="150" t="s">
        <v>121</v>
      </c>
      <c r="D59" s="224" t="s">
        <v>122</v>
      </c>
      <c r="E59" s="47">
        <v>0</v>
      </c>
      <c r="F59" s="48">
        <v>0</v>
      </c>
      <c r="G59" s="49">
        <v>59807.69</v>
      </c>
      <c r="H59" s="50">
        <v>0</v>
      </c>
      <c r="I59" s="48">
        <v>0</v>
      </c>
      <c r="J59" s="47">
        <v>0</v>
      </c>
      <c r="K59" s="104">
        <v>0</v>
      </c>
      <c r="L59" s="104">
        <v>0</v>
      </c>
      <c r="M59" s="47">
        <v>0</v>
      </c>
      <c r="N59" s="51">
        <v>0</v>
      </c>
      <c r="O59" s="51">
        <v>0</v>
      </c>
      <c r="P59" s="51">
        <v>0</v>
      </c>
      <c r="Q59" s="51">
        <v>0</v>
      </c>
      <c r="R59" s="105">
        <f t="shared" si="1"/>
        <v>59807.69</v>
      </c>
      <c r="T59" s="41"/>
      <c r="U59" s="343"/>
    </row>
    <row r="60" spans="1:21" ht="20.100000000000001" customHeight="1" x14ac:dyDescent="0.25">
      <c r="A60" s="227"/>
      <c r="B60" s="223" t="s">
        <v>123</v>
      </c>
      <c r="C60" s="228"/>
      <c r="D60" s="224" t="s">
        <v>124</v>
      </c>
      <c r="E60" s="47">
        <v>0</v>
      </c>
      <c r="F60" s="48">
        <v>0</v>
      </c>
      <c r="G60" s="49">
        <v>4892706.08</v>
      </c>
      <c r="H60" s="50">
        <v>0</v>
      </c>
      <c r="I60" s="48">
        <v>0</v>
      </c>
      <c r="J60" s="47">
        <v>0</v>
      </c>
      <c r="K60" s="104">
        <v>0</v>
      </c>
      <c r="L60" s="104">
        <v>0</v>
      </c>
      <c r="M60" s="47">
        <v>0</v>
      </c>
      <c r="N60" s="51">
        <v>0</v>
      </c>
      <c r="O60" s="51">
        <v>0</v>
      </c>
      <c r="P60" s="51">
        <v>0</v>
      </c>
      <c r="Q60" s="51">
        <v>0</v>
      </c>
      <c r="R60" s="105">
        <f t="shared" si="1"/>
        <v>4892706.08</v>
      </c>
      <c r="T60" s="41"/>
      <c r="U60" s="343"/>
    </row>
    <row r="61" spans="1:21" ht="23.25" customHeight="1" x14ac:dyDescent="0.2">
      <c r="A61" s="229" t="s">
        <v>125</v>
      </c>
      <c r="B61" s="207"/>
      <c r="C61" s="220"/>
      <c r="D61" s="230" t="s">
        <v>126</v>
      </c>
      <c r="E61" s="231">
        <f>E62+E68+E74</f>
        <v>16892077.880000003</v>
      </c>
      <c r="F61" s="232">
        <f t="shared" ref="F61:Q61" si="16">F62+F68+F74</f>
        <v>660849.06000000006</v>
      </c>
      <c r="G61" s="181">
        <f t="shared" si="16"/>
        <v>16329479.109999999</v>
      </c>
      <c r="H61" s="233">
        <f t="shared" si="16"/>
        <v>15471291.300000001</v>
      </c>
      <c r="I61" s="232">
        <f t="shared" si="16"/>
        <v>26603059.120000001</v>
      </c>
      <c r="J61" s="231">
        <f t="shared" si="16"/>
        <v>30902950.090000004</v>
      </c>
      <c r="K61" s="234">
        <f t="shared" si="16"/>
        <v>74676.51999999999</v>
      </c>
      <c r="L61" s="234">
        <f t="shared" si="16"/>
        <v>3545246.6500000004</v>
      </c>
      <c r="M61" s="232">
        <f t="shared" si="16"/>
        <v>3225348.34</v>
      </c>
      <c r="N61" s="235">
        <f t="shared" si="16"/>
        <v>873884.76</v>
      </c>
      <c r="O61" s="235">
        <f t="shared" si="16"/>
        <v>111926.98</v>
      </c>
      <c r="P61" s="235">
        <f t="shared" si="16"/>
        <v>319368.26</v>
      </c>
      <c r="Q61" s="235">
        <f t="shared" si="16"/>
        <v>3722.18</v>
      </c>
      <c r="R61" s="185">
        <f t="shared" si="1"/>
        <v>115013880.25000003</v>
      </c>
      <c r="T61" s="41"/>
      <c r="U61" s="343"/>
    </row>
    <row r="62" spans="1:21" ht="27.75" customHeight="1" x14ac:dyDescent="0.2">
      <c r="A62" s="144"/>
      <c r="B62" s="145" t="s">
        <v>127</v>
      </c>
      <c r="C62" s="146"/>
      <c r="D62" s="215" t="s">
        <v>128</v>
      </c>
      <c r="E62" s="236">
        <f>SUM(E63:E67)</f>
        <v>15273563.550000001</v>
      </c>
      <c r="F62" s="237">
        <f t="shared" ref="F62:Q62" si="17">SUM(F63:F67)</f>
        <v>597623.38</v>
      </c>
      <c r="G62" s="95">
        <f t="shared" si="17"/>
        <v>11130955.07</v>
      </c>
      <c r="H62" s="238">
        <f t="shared" si="17"/>
        <v>13419508.280000001</v>
      </c>
      <c r="I62" s="237">
        <f t="shared" si="17"/>
        <v>23048731.27</v>
      </c>
      <c r="J62" s="236">
        <f t="shared" si="17"/>
        <v>27221438.990000002</v>
      </c>
      <c r="K62" s="239">
        <f t="shared" si="17"/>
        <v>65785.56</v>
      </c>
      <c r="L62" s="239">
        <f t="shared" si="17"/>
        <v>2874243.91</v>
      </c>
      <c r="M62" s="237">
        <f t="shared" si="17"/>
        <v>2610352.7599999998</v>
      </c>
      <c r="N62" s="146">
        <f t="shared" si="17"/>
        <v>758643.48</v>
      </c>
      <c r="O62" s="146">
        <f t="shared" si="17"/>
        <v>97166.9</v>
      </c>
      <c r="P62" s="146">
        <f t="shared" si="17"/>
        <v>277252.40000000002</v>
      </c>
      <c r="Q62" s="146">
        <f t="shared" si="17"/>
        <v>3231.33</v>
      </c>
      <c r="R62" s="99">
        <f t="shared" si="1"/>
        <v>97378496.88000001</v>
      </c>
      <c r="T62" s="41"/>
      <c r="U62" s="343"/>
    </row>
    <row r="63" spans="1:21" ht="30.75" customHeight="1" x14ac:dyDescent="0.2">
      <c r="A63" s="150"/>
      <c r="B63" s="151"/>
      <c r="C63" s="150" t="s">
        <v>129</v>
      </c>
      <c r="D63" s="240" t="s">
        <v>130</v>
      </c>
      <c r="E63" s="47">
        <v>10604085.689999999</v>
      </c>
      <c r="F63" s="48">
        <v>415214.79</v>
      </c>
      <c r="G63" s="49">
        <v>2004844.06</v>
      </c>
      <c r="H63" s="50">
        <v>2981085.67</v>
      </c>
      <c r="I63" s="48">
        <v>4966129.0599999996</v>
      </c>
      <c r="J63" s="47">
        <v>5829892.9299999997</v>
      </c>
      <c r="K63" s="104">
        <v>14124.35</v>
      </c>
      <c r="L63" s="104">
        <v>792481.21</v>
      </c>
      <c r="M63" s="47">
        <v>791036.67</v>
      </c>
      <c r="N63" s="51">
        <v>172354.8</v>
      </c>
      <c r="O63" s="51">
        <v>22075.17</v>
      </c>
      <c r="P63" s="51">
        <v>62988.46</v>
      </c>
      <c r="Q63" s="51">
        <v>734.12</v>
      </c>
      <c r="R63" s="105">
        <f t="shared" si="1"/>
        <v>28657046.980000008</v>
      </c>
      <c r="T63" s="41"/>
      <c r="U63" s="343"/>
    </row>
    <row r="64" spans="1:21" ht="27.75" customHeight="1" x14ac:dyDescent="0.2">
      <c r="A64" s="150"/>
      <c r="B64" s="151"/>
      <c r="C64" s="150" t="s">
        <v>131</v>
      </c>
      <c r="D64" s="240" t="s">
        <v>132</v>
      </c>
      <c r="E64" s="47">
        <v>916253.88</v>
      </c>
      <c r="F64" s="48">
        <v>35792.559999999998</v>
      </c>
      <c r="G64" s="49">
        <v>3364423.33</v>
      </c>
      <c r="H64" s="50">
        <v>3848218.87</v>
      </c>
      <c r="I64" s="48">
        <v>6666314.79</v>
      </c>
      <c r="J64" s="47">
        <v>7979707.3200000003</v>
      </c>
      <c r="K64" s="104">
        <v>19271.23</v>
      </c>
      <c r="L64" s="104">
        <v>656500.29</v>
      </c>
      <c r="M64" s="47">
        <v>688866.65</v>
      </c>
      <c r="N64" s="51">
        <v>216140.62</v>
      </c>
      <c r="O64" s="51">
        <v>27683.25</v>
      </c>
      <c r="P64" s="51">
        <v>78990.34</v>
      </c>
      <c r="Q64" s="51">
        <v>920.62</v>
      </c>
      <c r="R64" s="105">
        <f t="shared" si="1"/>
        <v>24499083.75</v>
      </c>
      <c r="T64" s="41"/>
      <c r="U64" s="343"/>
    </row>
    <row r="65" spans="1:21" ht="27.75" customHeight="1" x14ac:dyDescent="0.2">
      <c r="A65" s="162"/>
      <c r="B65" s="163"/>
      <c r="C65" s="150" t="s">
        <v>133</v>
      </c>
      <c r="D65" s="240" t="s">
        <v>134</v>
      </c>
      <c r="E65" s="47">
        <v>3753223.98</v>
      </c>
      <c r="F65" s="48">
        <v>146616.03</v>
      </c>
      <c r="G65" s="49">
        <v>5761687.6799999997</v>
      </c>
      <c r="H65" s="50">
        <v>6590203.7400000002</v>
      </c>
      <c r="I65" s="48">
        <v>11416287.42</v>
      </c>
      <c r="J65" s="47">
        <v>13411838.74</v>
      </c>
      <c r="K65" s="104">
        <v>32389.98</v>
      </c>
      <c r="L65" s="104">
        <v>1425262.41</v>
      </c>
      <c r="M65" s="47">
        <v>1130449.44</v>
      </c>
      <c r="N65" s="51">
        <v>370148.06</v>
      </c>
      <c r="O65" s="51">
        <v>47408.480000000003</v>
      </c>
      <c r="P65" s="51">
        <v>135273.60000000001</v>
      </c>
      <c r="Q65" s="51">
        <v>1576.59</v>
      </c>
      <c r="R65" s="105">
        <f t="shared" si="1"/>
        <v>44222366.149999999</v>
      </c>
      <c r="T65" s="41"/>
      <c r="U65" s="343"/>
    </row>
    <row r="66" spans="1:21" ht="30.75" customHeight="1" x14ac:dyDescent="0.2">
      <c r="A66" s="162"/>
      <c r="B66" s="163"/>
      <c r="C66" s="153" t="s">
        <v>135</v>
      </c>
      <c r="D66" s="332" t="s">
        <v>136</v>
      </c>
      <c r="E66" s="241"/>
      <c r="F66" s="242"/>
      <c r="G66" s="157"/>
      <c r="H66" s="243"/>
      <c r="I66" s="242"/>
      <c r="J66" s="241"/>
      <c r="K66" s="244"/>
      <c r="L66" s="244"/>
      <c r="M66" s="242"/>
      <c r="N66" s="245"/>
      <c r="O66" s="245"/>
      <c r="P66" s="245"/>
      <c r="Q66" s="245"/>
      <c r="R66" s="161">
        <f t="shared" si="1"/>
        <v>0</v>
      </c>
      <c r="T66" s="41"/>
      <c r="U66" s="343"/>
    </row>
    <row r="67" spans="1:21" ht="30.75" customHeight="1" x14ac:dyDescent="0.2">
      <c r="A67" s="162"/>
      <c r="B67" s="163"/>
      <c r="C67" s="153" t="s">
        <v>137</v>
      </c>
      <c r="D67" s="332" t="s">
        <v>138</v>
      </c>
      <c r="E67" s="241"/>
      <c r="F67" s="242"/>
      <c r="G67" s="157"/>
      <c r="H67" s="243"/>
      <c r="I67" s="242"/>
      <c r="J67" s="241"/>
      <c r="K67" s="244"/>
      <c r="L67" s="244"/>
      <c r="M67" s="242"/>
      <c r="N67" s="245"/>
      <c r="O67" s="245"/>
      <c r="P67" s="245"/>
      <c r="Q67" s="245"/>
      <c r="R67" s="161">
        <f t="shared" si="1"/>
        <v>0</v>
      </c>
      <c r="T67" s="41"/>
      <c r="U67" s="343"/>
    </row>
    <row r="68" spans="1:21" ht="24" customHeight="1" x14ac:dyDescent="0.2">
      <c r="A68" s="144"/>
      <c r="B68" s="145" t="s">
        <v>139</v>
      </c>
      <c r="C68" s="146"/>
      <c r="D68" s="215" t="s">
        <v>140</v>
      </c>
      <c r="E68" s="236">
        <f>E69+E70+E71+E72+E73</f>
        <v>1618514.33</v>
      </c>
      <c r="F68" s="237">
        <f t="shared" ref="F68:Q68" si="18">F69+F70+F71+F72+F73</f>
        <v>63225.68</v>
      </c>
      <c r="G68" s="95">
        <f t="shared" si="18"/>
        <v>4861577.13</v>
      </c>
      <c r="H68" s="238">
        <f t="shared" si="18"/>
        <v>2051783.02</v>
      </c>
      <c r="I68" s="237">
        <f t="shared" si="18"/>
        <v>3554327.85</v>
      </c>
      <c r="J68" s="236">
        <f t="shared" si="18"/>
        <v>3681511.1</v>
      </c>
      <c r="K68" s="239">
        <f t="shared" si="18"/>
        <v>8890.9599999999991</v>
      </c>
      <c r="L68" s="239">
        <f t="shared" si="18"/>
        <v>671002.74</v>
      </c>
      <c r="M68" s="237">
        <f t="shared" si="18"/>
        <v>614995.57999999996</v>
      </c>
      <c r="N68" s="146">
        <f t="shared" si="18"/>
        <v>115241.28</v>
      </c>
      <c r="O68" s="146">
        <f t="shared" si="18"/>
        <v>14760.08</v>
      </c>
      <c r="P68" s="146">
        <f t="shared" si="18"/>
        <v>42115.86</v>
      </c>
      <c r="Q68" s="146">
        <f t="shared" si="18"/>
        <v>490.85</v>
      </c>
      <c r="R68" s="99">
        <f t="shared" si="1"/>
        <v>17298436.460000001</v>
      </c>
      <c r="T68" s="41"/>
      <c r="U68" s="343"/>
    </row>
    <row r="69" spans="1:21" ht="29.25" customHeight="1" x14ac:dyDescent="0.2">
      <c r="A69" s="162"/>
      <c r="B69" s="163"/>
      <c r="C69" s="150" t="s">
        <v>141</v>
      </c>
      <c r="D69" s="240" t="s">
        <v>142</v>
      </c>
      <c r="E69" s="47">
        <v>0</v>
      </c>
      <c r="F69" s="48">
        <v>0</v>
      </c>
      <c r="G69" s="49">
        <v>0</v>
      </c>
      <c r="H69" s="50">
        <v>0</v>
      </c>
      <c r="I69" s="48">
        <v>0</v>
      </c>
      <c r="J69" s="47">
        <v>0</v>
      </c>
      <c r="K69" s="104">
        <v>0</v>
      </c>
      <c r="L69" s="104">
        <v>0</v>
      </c>
      <c r="M69" s="47">
        <v>0</v>
      </c>
      <c r="N69" s="51">
        <v>0</v>
      </c>
      <c r="O69" s="51">
        <v>0</v>
      </c>
      <c r="P69" s="51">
        <v>0</v>
      </c>
      <c r="Q69" s="51">
        <v>0</v>
      </c>
      <c r="R69" s="105">
        <f t="shared" si="1"/>
        <v>0</v>
      </c>
      <c r="T69" s="41"/>
      <c r="U69" s="343"/>
    </row>
    <row r="70" spans="1:21" ht="31.5" customHeight="1" x14ac:dyDescent="0.2">
      <c r="A70" s="162"/>
      <c r="B70" s="163"/>
      <c r="C70" s="150" t="s">
        <v>143</v>
      </c>
      <c r="D70" s="240" t="s">
        <v>144</v>
      </c>
      <c r="E70" s="47">
        <v>0</v>
      </c>
      <c r="F70" s="48">
        <v>0</v>
      </c>
      <c r="G70" s="49">
        <v>3067742.92</v>
      </c>
      <c r="H70" s="50">
        <v>0</v>
      </c>
      <c r="I70" s="48">
        <v>0</v>
      </c>
      <c r="J70" s="47">
        <v>0</v>
      </c>
      <c r="K70" s="104">
        <v>0</v>
      </c>
      <c r="L70" s="104">
        <v>0</v>
      </c>
      <c r="M70" s="47">
        <v>0</v>
      </c>
      <c r="N70" s="51">
        <v>0</v>
      </c>
      <c r="O70" s="51">
        <v>0</v>
      </c>
      <c r="P70" s="51">
        <v>0</v>
      </c>
      <c r="Q70" s="51">
        <v>0</v>
      </c>
      <c r="R70" s="105">
        <f t="shared" si="1"/>
        <v>3067742.92</v>
      </c>
      <c r="T70" s="41"/>
      <c r="U70" s="343"/>
    </row>
    <row r="71" spans="1:21" ht="27" customHeight="1" x14ac:dyDescent="0.2">
      <c r="A71" s="162"/>
      <c r="B71" s="163"/>
      <c r="C71" s="150" t="s">
        <v>145</v>
      </c>
      <c r="D71" s="240" t="s">
        <v>146</v>
      </c>
      <c r="E71" s="47">
        <v>1618514.33</v>
      </c>
      <c r="F71" s="48">
        <v>63225.68</v>
      </c>
      <c r="G71" s="49">
        <v>1793834.21</v>
      </c>
      <c r="H71" s="50">
        <v>2051783.02</v>
      </c>
      <c r="I71" s="48">
        <v>3554327.85</v>
      </c>
      <c r="J71" s="47">
        <v>3681511.1</v>
      </c>
      <c r="K71" s="104">
        <v>8890.9599999999991</v>
      </c>
      <c r="L71" s="104">
        <v>671002.74</v>
      </c>
      <c r="M71" s="47">
        <v>614995.57999999996</v>
      </c>
      <c r="N71" s="51">
        <v>115241.28</v>
      </c>
      <c r="O71" s="51">
        <v>14760.08</v>
      </c>
      <c r="P71" s="51">
        <v>42115.86</v>
      </c>
      <c r="Q71" s="51">
        <v>490.85</v>
      </c>
      <c r="R71" s="105">
        <f t="shared" si="1"/>
        <v>14230693.539999999</v>
      </c>
      <c r="T71" s="41"/>
      <c r="U71" s="343"/>
    </row>
    <row r="72" spans="1:21" ht="30.75" customHeight="1" x14ac:dyDescent="0.2">
      <c r="A72" s="162"/>
      <c r="B72" s="163"/>
      <c r="C72" s="153" t="s">
        <v>147</v>
      </c>
      <c r="D72" s="332" t="s">
        <v>148</v>
      </c>
      <c r="E72" s="241"/>
      <c r="F72" s="242"/>
      <c r="G72" s="157"/>
      <c r="H72" s="243"/>
      <c r="I72" s="242"/>
      <c r="J72" s="241"/>
      <c r="K72" s="244"/>
      <c r="L72" s="244">
        <v>0</v>
      </c>
      <c r="M72" s="242">
        <v>0</v>
      </c>
      <c r="N72" s="245">
        <v>0</v>
      </c>
      <c r="O72" s="245">
        <v>0</v>
      </c>
      <c r="P72" s="245">
        <v>0</v>
      </c>
      <c r="Q72" s="245">
        <v>0</v>
      </c>
      <c r="R72" s="161">
        <f t="shared" si="1"/>
        <v>0</v>
      </c>
      <c r="T72" s="41"/>
      <c r="U72" s="343"/>
    </row>
    <row r="73" spans="1:21" ht="30.75" customHeight="1" x14ac:dyDescent="0.2">
      <c r="A73" s="162"/>
      <c r="B73" s="163"/>
      <c r="C73" s="153" t="s">
        <v>149</v>
      </c>
      <c r="D73" s="332" t="s">
        <v>150</v>
      </c>
      <c r="E73" s="241"/>
      <c r="F73" s="242"/>
      <c r="G73" s="157"/>
      <c r="H73" s="243"/>
      <c r="I73" s="242"/>
      <c r="J73" s="241"/>
      <c r="K73" s="244"/>
      <c r="L73" s="244">
        <v>0</v>
      </c>
      <c r="M73" s="242">
        <v>0</v>
      </c>
      <c r="N73" s="245">
        <v>0</v>
      </c>
      <c r="O73" s="245">
        <v>0</v>
      </c>
      <c r="P73" s="245">
        <v>0</v>
      </c>
      <c r="Q73" s="245">
        <v>0</v>
      </c>
      <c r="R73" s="161">
        <f t="shared" si="1"/>
        <v>0</v>
      </c>
      <c r="T73" s="41"/>
      <c r="U73" s="343"/>
    </row>
    <row r="74" spans="1:21" ht="27.75" customHeight="1" thickBot="1" x14ac:dyDescent="0.25">
      <c r="A74" s="162"/>
      <c r="B74" s="246" t="s">
        <v>151</v>
      </c>
      <c r="C74" s="162"/>
      <c r="D74" s="247" t="s">
        <v>152</v>
      </c>
      <c r="E74" s="47">
        <v>0</v>
      </c>
      <c r="F74" s="48">
        <v>0</v>
      </c>
      <c r="G74" s="41">
        <v>336946.91</v>
      </c>
      <c r="H74" s="50">
        <v>0</v>
      </c>
      <c r="I74" s="48">
        <v>0</v>
      </c>
      <c r="J74" s="47">
        <v>0</v>
      </c>
      <c r="K74" s="104">
        <v>0</v>
      </c>
      <c r="L74" s="104">
        <v>0</v>
      </c>
      <c r="M74" s="47">
        <v>0</v>
      </c>
      <c r="N74" s="51">
        <v>0</v>
      </c>
      <c r="O74" s="51">
        <v>0</v>
      </c>
      <c r="P74" s="51">
        <v>0</v>
      </c>
      <c r="Q74" s="51">
        <v>0</v>
      </c>
      <c r="R74" s="105">
        <f t="shared" ref="R74:R99" si="19">SUM(E74:Q74)</f>
        <v>336946.91</v>
      </c>
      <c r="T74" s="41"/>
      <c r="U74" s="343"/>
    </row>
    <row r="75" spans="1:21" ht="20.100000000000001" customHeight="1" x14ac:dyDescent="0.2">
      <c r="A75" s="206" t="s">
        <v>153</v>
      </c>
      <c r="B75" s="141"/>
      <c r="C75" s="248"/>
      <c r="D75" s="142" t="s">
        <v>154</v>
      </c>
      <c r="E75" s="249">
        <f t="shared" ref="E75:Q75" si="20">E76+E79+E80+E81+E82+E83</f>
        <v>985935.48</v>
      </c>
      <c r="F75" s="250">
        <f t="shared" si="20"/>
        <v>38514.61</v>
      </c>
      <c r="G75" s="84">
        <f t="shared" si="20"/>
        <v>5606048.1400000006</v>
      </c>
      <c r="H75" s="251">
        <f t="shared" si="20"/>
        <v>1876583.6400000001</v>
      </c>
      <c r="I75" s="250">
        <f t="shared" si="20"/>
        <v>3250827.91</v>
      </c>
      <c r="J75" s="249">
        <f t="shared" si="20"/>
        <v>3449926.33</v>
      </c>
      <c r="K75" s="252">
        <f t="shared" si="20"/>
        <v>8331.67</v>
      </c>
      <c r="L75" s="252">
        <f t="shared" si="20"/>
        <v>809798.33999999985</v>
      </c>
      <c r="M75" s="250">
        <f t="shared" si="20"/>
        <v>284251.65999999997</v>
      </c>
      <c r="N75" s="253">
        <f t="shared" si="20"/>
        <v>105400.95999999999</v>
      </c>
      <c r="O75" s="253">
        <f t="shared" si="20"/>
        <v>13499.740000000002</v>
      </c>
      <c r="P75" s="253">
        <f t="shared" si="20"/>
        <v>38519.630000000005</v>
      </c>
      <c r="Q75" s="253">
        <f t="shared" si="20"/>
        <v>448.94000000000005</v>
      </c>
      <c r="R75" s="88">
        <f t="shared" si="19"/>
        <v>16468087.050000003</v>
      </c>
      <c r="T75" s="41"/>
      <c r="U75" s="343"/>
    </row>
    <row r="76" spans="1:21" ht="27.75" customHeight="1" x14ac:dyDescent="0.2">
      <c r="A76" s="144"/>
      <c r="B76" s="254" t="s">
        <v>155</v>
      </c>
      <c r="C76" s="99"/>
      <c r="D76" s="167" t="s">
        <v>156</v>
      </c>
      <c r="E76" s="236">
        <f>E77+E78</f>
        <v>585507.92000000004</v>
      </c>
      <c r="F76" s="237">
        <f t="shared" ref="F76:Q76" si="21">F77+F78</f>
        <v>22872.3</v>
      </c>
      <c r="G76" s="95">
        <f t="shared" si="21"/>
        <v>4101480.6100000003</v>
      </c>
      <c r="H76" s="238">
        <f t="shared" si="21"/>
        <v>155663.12</v>
      </c>
      <c r="I76" s="237">
        <f t="shared" si="21"/>
        <v>269657.05</v>
      </c>
      <c r="J76" s="236">
        <f t="shared" si="21"/>
        <v>328771.19</v>
      </c>
      <c r="K76" s="239">
        <f t="shared" si="21"/>
        <v>793.99</v>
      </c>
      <c r="L76" s="239">
        <f t="shared" si="21"/>
        <v>21705.059999999998</v>
      </c>
      <c r="M76" s="237">
        <f t="shared" si="21"/>
        <v>26775.519999999997</v>
      </c>
      <c r="N76" s="146">
        <f t="shared" si="21"/>
        <v>8743.0400000000009</v>
      </c>
      <c r="O76" s="146">
        <f t="shared" si="21"/>
        <v>1119.81</v>
      </c>
      <c r="P76" s="146">
        <f t="shared" si="21"/>
        <v>3195.21</v>
      </c>
      <c r="Q76" s="146">
        <f t="shared" si="21"/>
        <v>37.239999999999995</v>
      </c>
      <c r="R76" s="99">
        <f t="shared" si="19"/>
        <v>5526322.0599999996</v>
      </c>
      <c r="T76" s="41"/>
      <c r="U76" s="343"/>
    </row>
    <row r="77" spans="1:21" ht="20.100000000000001" customHeight="1" x14ac:dyDescent="0.2">
      <c r="A77" s="162"/>
      <c r="B77" s="162"/>
      <c r="C77" s="255" t="s">
        <v>157</v>
      </c>
      <c r="D77" s="256" t="s">
        <v>158</v>
      </c>
      <c r="E77" s="47">
        <v>585507.92000000004</v>
      </c>
      <c r="F77" s="48">
        <v>22872.3</v>
      </c>
      <c r="G77" s="49">
        <v>4081066.62</v>
      </c>
      <c r="H77" s="50">
        <v>132313.65</v>
      </c>
      <c r="I77" s="48">
        <v>229208.49</v>
      </c>
      <c r="J77" s="47">
        <v>279455.51</v>
      </c>
      <c r="K77" s="104">
        <v>674.89</v>
      </c>
      <c r="L77" s="104">
        <v>18449.3</v>
      </c>
      <c r="M77" s="47">
        <v>22759.19</v>
      </c>
      <c r="N77" s="51">
        <v>7431.58</v>
      </c>
      <c r="O77" s="51">
        <v>951.84</v>
      </c>
      <c r="P77" s="51">
        <v>2715.93</v>
      </c>
      <c r="Q77" s="51">
        <v>31.65</v>
      </c>
      <c r="R77" s="105">
        <f t="shared" si="19"/>
        <v>5383438.8700000001</v>
      </c>
      <c r="T77" s="41"/>
      <c r="U77" s="343"/>
    </row>
    <row r="78" spans="1:21" ht="20.100000000000001" customHeight="1" x14ac:dyDescent="0.2">
      <c r="A78" s="162"/>
      <c r="B78" s="162"/>
      <c r="C78" s="255" t="s">
        <v>159</v>
      </c>
      <c r="D78" s="256" t="s">
        <v>160</v>
      </c>
      <c r="E78" s="47">
        <v>0</v>
      </c>
      <c r="F78" s="48">
        <v>0</v>
      </c>
      <c r="G78" s="49">
        <v>20413.990000000002</v>
      </c>
      <c r="H78" s="50">
        <v>23349.47</v>
      </c>
      <c r="I78" s="48">
        <v>40448.559999999998</v>
      </c>
      <c r="J78" s="47">
        <v>49315.68</v>
      </c>
      <c r="K78" s="104">
        <v>119.1</v>
      </c>
      <c r="L78" s="104">
        <v>3255.76</v>
      </c>
      <c r="M78" s="47">
        <v>4016.33</v>
      </c>
      <c r="N78" s="51">
        <v>1311.46</v>
      </c>
      <c r="O78" s="51">
        <v>167.97</v>
      </c>
      <c r="P78" s="51">
        <v>479.28</v>
      </c>
      <c r="Q78" s="51">
        <v>5.59</v>
      </c>
      <c r="R78" s="105">
        <f t="shared" si="19"/>
        <v>142883.19</v>
      </c>
      <c r="T78" s="41"/>
      <c r="U78" s="343"/>
    </row>
    <row r="79" spans="1:21" ht="30.75" customHeight="1" x14ac:dyDescent="0.2">
      <c r="A79" s="162"/>
      <c r="B79" s="257" t="s">
        <v>161</v>
      </c>
      <c r="C79" s="255"/>
      <c r="D79" s="258" t="s">
        <v>162</v>
      </c>
      <c r="E79" s="47">
        <v>6621.02</v>
      </c>
      <c r="F79" s="48">
        <v>258.64</v>
      </c>
      <c r="G79" s="49">
        <v>425509.65</v>
      </c>
      <c r="H79" s="50">
        <v>486696.86</v>
      </c>
      <c r="I79" s="48">
        <v>843110.7</v>
      </c>
      <c r="J79" s="47">
        <v>790281.7</v>
      </c>
      <c r="K79" s="104">
        <v>1908.55</v>
      </c>
      <c r="L79" s="104">
        <v>323045.3</v>
      </c>
      <c r="M79" s="47">
        <v>64361.48</v>
      </c>
      <c r="N79" s="51">
        <v>27336.01</v>
      </c>
      <c r="O79" s="51">
        <v>3501.19</v>
      </c>
      <c r="P79" s="51">
        <v>9990.17</v>
      </c>
      <c r="Q79" s="51">
        <v>116.43</v>
      </c>
      <c r="R79" s="105">
        <f t="shared" si="19"/>
        <v>2982737.6999999993</v>
      </c>
      <c r="T79" s="41"/>
      <c r="U79" s="343"/>
    </row>
    <row r="80" spans="1:21" ht="26.25" customHeight="1" x14ac:dyDescent="0.2">
      <c r="A80" s="259"/>
      <c r="B80" s="257" t="s">
        <v>163</v>
      </c>
      <c r="C80" s="260"/>
      <c r="D80" s="258" t="s">
        <v>164</v>
      </c>
      <c r="E80" s="47">
        <v>0</v>
      </c>
      <c r="F80" s="48">
        <v>0</v>
      </c>
      <c r="G80" s="49">
        <v>0</v>
      </c>
      <c r="H80" s="50">
        <v>0</v>
      </c>
      <c r="I80" s="48">
        <v>0</v>
      </c>
      <c r="J80" s="47">
        <v>0</v>
      </c>
      <c r="K80" s="104">
        <v>0</v>
      </c>
      <c r="L80" s="104">
        <v>0</v>
      </c>
      <c r="M80" s="47">
        <v>0</v>
      </c>
      <c r="N80" s="51">
        <v>0</v>
      </c>
      <c r="O80" s="51">
        <v>0</v>
      </c>
      <c r="P80" s="51">
        <v>0</v>
      </c>
      <c r="Q80" s="51">
        <v>0</v>
      </c>
      <c r="R80" s="105">
        <f t="shared" si="19"/>
        <v>0</v>
      </c>
      <c r="T80" s="41"/>
      <c r="U80" s="343"/>
    </row>
    <row r="81" spans="1:21" ht="29.25" customHeight="1" x14ac:dyDescent="0.2">
      <c r="A81" s="259"/>
      <c r="B81" s="257" t="s">
        <v>165</v>
      </c>
      <c r="C81" s="260"/>
      <c r="D81" s="258" t="s">
        <v>166</v>
      </c>
      <c r="E81" s="47">
        <v>7451.08</v>
      </c>
      <c r="F81" s="48">
        <v>291.07</v>
      </c>
      <c r="G81" s="49">
        <v>589684.05000000005</v>
      </c>
      <c r="H81" s="50">
        <v>674479.12</v>
      </c>
      <c r="I81" s="48">
        <v>1168408.1100000001</v>
      </c>
      <c r="J81" s="47">
        <v>1327667.22</v>
      </c>
      <c r="K81" s="104">
        <v>3206.36</v>
      </c>
      <c r="L81" s="104">
        <v>194784.82</v>
      </c>
      <c r="M81" s="47">
        <v>111412.36</v>
      </c>
      <c r="N81" s="51">
        <v>37883.07</v>
      </c>
      <c r="O81" s="51">
        <v>4852.0600000000004</v>
      </c>
      <c r="P81" s="51">
        <v>13844.67</v>
      </c>
      <c r="Q81" s="51">
        <v>161.36000000000001</v>
      </c>
      <c r="R81" s="105">
        <f t="shared" si="19"/>
        <v>4134125.3499999996</v>
      </c>
      <c r="T81" s="41"/>
      <c r="U81" s="343"/>
    </row>
    <row r="82" spans="1:21" ht="27.75" customHeight="1" x14ac:dyDescent="0.2">
      <c r="A82" s="259"/>
      <c r="B82" s="257" t="s">
        <v>167</v>
      </c>
      <c r="C82" s="260"/>
      <c r="D82" s="258" t="s">
        <v>168</v>
      </c>
      <c r="E82" s="47">
        <v>0</v>
      </c>
      <c r="F82" s="48">
        <v>0</v>
      </c>
      <c r="G82" s="49">
        <v>0</v>
      </c>
      <c r="H82" s="50">
        <v>0</v>
      </c>
      <c r="I82" s="48">
        <v>0</v>
      </c>
      <c r="J82" s="47">
        <v>0</v>
      </c>
      <c r="K82" s="104">
        <v>0</v>
      </c>
      <c r="L82" s="104">
        <v>0</v>
      </c>
      <c r="M82" s="47">
        <v>0</v>
      </c>
      <c r="N82" s="51">
        <v>0</v>
      </c>
      <c r="O82" s="51">
        <v>0</v>
      </c>
      <c r="P82" s="51">
        <v>0</v>
      </c>
      <c r="Q82" s="51">
        <v>0</v>
      </c>
      <c r="R82" s="105">
        <f t="shared" si="19"/>
        <v>0</v>
      </c>
      <c r="T82" s="41"/>
      <c r="U82" s="343"/>
    </row>
    <row r="83" spans="1:21" ht="30" customHeight="1" thickBot="1" x14ac:dyDescent="0.25">
      <c r="A83" s="259"/>
      <c r="B83" s="257" t="s">
        <v>169</v>
      </c>
      <c r="C83" s="260"/>
      <c r="D83" s="258" t="s">
        <v>170</v>
      </c>
      <c r="E83" s="47">
        <v>386355.46</v>
      </c>
      <c r="F83" s="48">
        <v>15092.6</v>
      </c>
      <c r="G83" s="49">
        <v>489373.83</v>
      </c>
      <c r="H83" s="50">
        <v>559744.54</v>
      </c>
      <c r="I83" s="48">
        <v>969652.05</v>
      </c>
      <c r="J83" s="47">
        <v>1003206.22</v>
      </c>
      <c r="K83" s="104">
        <v>2422.77</v>
      </c>
      <c r="L83" s="104">
        <v>270263.15999999997</v>
      </c>
      <c r="M83" s="47">
        <v>81702.3</v>
      </c>
      <c r="N83" s="51">
        <v>31438.84</v>
      </c>
      <c r="O83" s="51">
        <v>4026.68</v>
      </c>
      <c r="P83" s="51">
        <v>11489.58</v>
      </c>
      <c r="Q83" s="51">
        <v>133.91</v>
      </c>
      <c r="R83" s="105">
        <f t="shared" si="19"/>
        <v>3824901.9400000004</v>
      </c>
      <c r="T83" s="41"/>
      <c r="U83" s="343"/>
    </row>
    <row r="84" spans="1:21" ht="20.100000000000001" customHeight="1" x14ac:dyDescent="0.2">
      <c r="A84" s="206" t="s">
        <v>171</v>
      </c>
      <c r="B84" s="141"/>
      <c r="C84" s="248"/>
      <c r="D84" s="208" t="s">
        <v>172</v>
      </c>
      <c r="E84" s="249">
        <f>E85+E86+E87+E88+E89</f>
        <v>8587.0499999999993</v>
      </c>
      <c r="F84" s="250">
        <f t="shared" ref="F84:Q84" si="22">F85+F86+F87+F88+F89</f>
        <v>335.44</v>
      </c>
      <c r="G84" s="84">
        <f t="shared" si="22"/>
        <v>5269416.1599999992</v>
      </c>
      <c r="H84" s="251">
        <f t="shared" si="22"/>
        <v>81793.55</v>
      </c>
      <c r="I84" s="250">
        <f t="shared" si="22"/>
        <v>141691.93</v>
      </c>
      <c r="J84" s="249">
        <f t="shared" si="22"/>
        <v>88195.4</v>
      </c>
      <c r="K84" s="252">
        <f t="shared" si="22"/>
        <v>212.99</v>
      </c>
      <c r="L84" s="252">
        <f t="shared" si="22"/>
        <v>78273.7</v>
      </c>
      <c r="M84" s="250">
        <f t="shared" si="22"/>
        <v>31108.240000000002</v>
      </c>
      <c r="N84" s="253">
        <f t="shared" si="22"/>
        <v>4594.05</v>
      </c>
      <c r="O84" s="253">
        <f t="shared" si="22"/>
        <v>588.4</v>
      </c>
      <c r="P84" s="253">
        <f t="shared" si="22"/>
        <v>1678.93</v>
      </c>
      <c r="Q84" s="253">
        <f t="shared" si="22"/>
        <v>19.57</v>
      </c>
      <c r="R84" s="88">
        <f t="shared" si="19"/>
        <v>5706495.4100000001</v>
      </c>
      <c r="T84" s="41"/>
      <c r="U84" s="343"/>
    </row>
    <row r="85" spans="1:21" ht="24" customHeight="1" x14ac:dyDescent="0.2">
      <c r="A85" s="259"/>
      <c r="B85" s="257" t="s">
        <v>173</v>
      </c>
      <c r="C85" s="260"/>
      <c r="D85" s="247" t="s">
        <v>174</v>
      </c>
      <c r="E85" s="47">
        <v>8587.0499999999993</v>
      </c>
      <c r="F85" s="48">
        <v>335.44</v>
      </c>
      <c r="G85" s="49">
        <v>71510.52</v>
      </c>
      <c r="H85" s="50">
        <v>81793.55</v>
      </c>
      <c r="I85" s="48">
        <v>141691.93</v>
      </c>
      <c r="J85" s="47">
        <v>88195.4</v>
      </c>
      <c r="K85" s="104">
        <v>212.99</v>
      </c>
      <c r="L85" s="104">
        <v>78273.7</v>
      </c>
      <c r="M85" s="47">
        <v>31108.240000000002</v>
      </c>
      <c r="N85" s="51">
        <v>4594.05</v>
      </c>
      <c r="O85" s="51">
        <v>588.4</v>
      </c>
      <c r="P85" s="51">
        <v>1678.93</v>
      </c>
      <c r="Q85" s="51">
        <v>19.57</v>
      </c>
      <c r="R85" s="105">
        <f t="shared" si="19"/>
        <v>508589.77</v>
      </c>
      <c r="T85" s="41"/>
      <c r="U85" s="343"/>
    </row>
    <row r="86" spans="1:21" ht="20.100000000000001" customHeight="1" x14ac:dyDescent="0.2">
      <c r="A86" s="259"/>
      <c r="B86" s="257" t="s">
        <v>175</v>
      </c>
      <c r="C86" s="260"/>
      <c r="D86" s="247" t="s">
        <v>176</v>
      </c>
      <c r="E86" s="47">
        <v>0</v>
      </c>
      <c r="F86" s="48">
        <v>0</v>
      </c>
      <c r="G86" s="49">
        <v>0</v>
      </c>
      <c r="H86" s="50">
        <v>0</v>
      </c>
      <c r="I86" s="48">
        <v>0</v>
      </c>
      <c r="J86" s="47">
        <v>0</v>
      </c>
      <c r="K86" s="104">
        <v>0</v>
      </c>
      <c r="L86" s="104">
        <v>0</v>
      </c>
      <c r="M86" s="47">
        <v>0</v>
      </c>
      <c r="N86" s="51">
        <v>0</v>
      </c>
      <c r="O86" s="51">
        <v>0</v>
      </c>
      <c r="P86" s="51">
        <v>0</v>
      </c>
      <c r="Q86" s="51">
        <v>0</v>
      </c>
      <c r="R86" s="105">
        <f t="shared" si="19"/>
        <v>0</v>
      </c>
      <c r="T86" s="41"/>
      <c r="U86" s="343"/>
    </row>
    <row r="87" spans="1:21" ht="26.25" customHeight="1" x14ac:dyDescent="0.2">
      <c r="A87" s="259"/>
      <c r="B87" s="257" t="s">
        <v>177</v>
      </c>
      <c r="C87" s="260"/>
      <c r="D87" s="247" t="s">
        <v>178</v>
      </c>
      <c r="E87" s="47">
        <v>0</v>
      </c>
      <c r="F87" s="48">
        <v>0</v>
      </c>
      <c r="G87" s="49">
        <v>681394.6</v>
      </c>
      <c r="H87" s="50">
        <v>0</v>
      </c>
      <c r="I87" s="48">
        <v>0</v>
      </c>
      <c r="J87" s="47">
        <v>0</v>
      </c>
      <c r="K87" s="104">
        <v>0</v>
      </c>
      <c r="L87" s="104">
        <v>0</v>
      </c>
      <c r="M87" s="47">
        <v>0</v>
      </c>
      <c r="N87" s="51">
        <v>0</v>
      </c>
      <c r="O87" s="51">
        <v>0</v>
      </c>
      <c r="P87" s="51">
        <v>0</v>
      </c>
      <c r="Q87" s="51">
        <v>0</v>
      </c>
      <c r="R87" s="105">
        <f t="shared" si="19"/>
        <v>681394.6</v>
      </c>
      <c r="T87" s="41"/>
      <c r="U87" s="343"/>
    </row>
    <row r="88" spans="1:21" ht="23.25" customHeight="1" x14ac:dyDescent="0.2">
      <c r="A88" s="259"/>
      <c r="B88" s="257" t="s">
        <v>179</v>
      </c>
      <c r="C88" s="260"/>
      <c r="D88" s="247" t="s">
        <v>180</v>
      </c>
      <c r="E88" s="47">
        <v>0</v>
      </c>
      <c r="F88" s="48">
        <v>0</v>
      </c>
      <c r="G88" s="49">
        <v>3957228.36</v>
      </c>
      <c r="H88" s="50">
        <v>0</v>
      </c>
      <c r="I88" s="48">
        <v>0</v>
      </c>
      <c r="J88" s="47">
        <v>0</v>
      </c>
      <c r="K88" s="104">
        <v>0</v>
      </c>
      <c r="L88" s="104">
        <v>0</v>
      </c>
      <c r="M88" s="47">
        <v>0</v>
      </c>
      <c r="N88" s="51">
        <v>0</v>
      </c>
      <c r="O88" s="51">
        <v>0</v>
      </c>
      <c r="P88" s="51">
        <v>0</v>
      </c>
      <c r="Q88" s="51">
        <v>0</v>
      </c>
      <c r="R88" s="105">
        <f t="shared" si="19"/>
        <v>3957228.36</v>
      </c>
      <c r="T88" s="41"/>
      <c r="U88" s="343"/>
    </row>
    <row r="89" spans="1:21" ht="26.25" customHeight="1" thickBot="1" x14ac:dyDescent="0.25">
      <c r="A89" s="259"/>
      <c r="B89" s="257" t="s">
        <v>181</v>
      </c>
      <c r="C89" s="260"/>
      <c r="D89" s="247" t="s">
        <v>182</v>
      </c>
      <c r="E89" s="47">
        <v>0</v>
      </c>
      <c r="F89" s="48">
        <v>0</v>
      </c>
      <c r="G89" s="49">
        <v>559282.68000000005</v>
      </c>
      <c r="H89" s="50">
        <v>0</v>
      </c>
      <c r="I89" s="48">
        <v>0</v>
      </c>
      <c r="J89" s="47">
        <v>0</v>
      </c>
      <c r="K89" s="104">
        <v>0</v>
      </c>
      <c r="L89" s="104">
        <v>0</v>
      </c>
      <c r="M89" s="47">
        <v>0</v>
      </c>
      <c r="N89" s="51">
        <v>0</v>
      </c>
      <c r="O89" s="51">
        <v>0</v>
      </c>
      <c r="P89" s="51">
        <v>0</v>
      </c>
      <c r="Q89" s="51">
        <v>0</v>
      </c>
      <c r="R89" s="105">
        <f t="shared" si="19"/>
        <v>559282.68000000005</v>
      </c>
      <c r="T89" s="41"/>
      <c r="U89" s="343"/>
    </row>
    <row r="90" spans="1:21" ht="20.100000000000001" customHeight="1" x14ac:dyDescent="0.2">
      <c r="A90" s="206" t="s">
        <v>183</v>
      </c>
      <c r="B90" s="206"/>
      <c r="C90" s="261"/>
      <c r="D90" s="208" t="s">
        <v>184</v>
      </c>
      <c r="E90" s="249">
        <f>E91+E92+E93+E94+E95+E96</f>
        <v>574749.76</v>
      </c>
      <c r="F90" s="250">
        <f t="shared" ref="F90:Q90" si="23">F91+F92+F93+F94+F95+F96</f>
        <v>22452.04</v>
      </c>
      <c r="G90" s="84">
        <f t="shared" si="23"/>
        <v>23249315.41</v>
      </c>
      <c r="H90" s="251">
        <f t="shared" si="23"/>
        <v>1127035.0900000001</v>
      </c>
      <c r="I90" s="250">
        <f t="shared" si="23"/>
        <v>1952376.1400000001</v>
      </c>
      <c r="J90" s="249">
        <f t="shared" si="23"/>
        <v>1609733.56</v>
      </c>
      <c r="K90" s="252">
        <f t="shared" si="23"/>
        <v>3887.55</v>
      </c>
      <c r="L90" s="252">
        <f t="shared" si="23"/>
        <v>984624.88</v>
      </c>
      <c r="M90" s="250">
        <f t="shared" si="23"/>
        <v>131098.60999999999</v>
      </c>
      <c r="N90" s="253">
        <f t="shared" si="23"/>
        <v>63301.509999999995</v>
      </c>
      <c r="O90" s="253">
        <f t="shared" si="23"/>
        <v>8107.6399999999994</v>
      </c>
      <c r="P90" s="253">
        <f t="shared" si="23"/>
        <v>23134.050000000003</v>
      </c>
      <c r="Q90" s="253">
        <f t="shared" si="23"/>
        <v>269.62</v>
      </c>
      <c r="R90" s="88">
        <f t="shared" si="19"/>
        <v>29750085.860000003</v>
      </c>
      <c r="T90" s="41"/>
      <c r="U90" s="343"/>
    </row>
    <row r="91" spans="1:21" ht="20.100000000000001" customHeight="1" x14ac:dyDescent="0.2">
      <c r="A91" s="262"/>
      <c r="B91" s="257" t="s">
        <v>185</v>
      </c>
      <c r="C91" s="260"/>
      <c r="D91" s="247" t="s">
        <v>186</v>
      </c>
      <c r="E91" s="47">
        <v>89468.99</v>
      </c>
      <c r="F91" s="48">
        <v>3495.02</v>
      </c>
      <c r="G91" s="49">
        <v>574468.87</v>
      </c>
      <c r="H91" s="50">
        <v>657076.03</v>
      </c>
      <c r="I91" s="48">
        <v>1138260.53</v>
      </c>
      <c r="J91" s="47">
        <v>819560.38</v>
      </c>
      <c r="K91" s="104">
        <v>1979.26</v>
      </c>
      <c r="L91" s="104">
        <v>701755.39</v>
      </c>
      <c r="M91" s="47">
        <v>66745.97</v>
      </c>
      <c r="N91" s="51">
        <v>36905.599999999999</v>
      </c>
      <c r="O91" s="51">
        <v>4726.8599999999997</v>
      </c>
      <c r="P91" s="51">
        <v>13487.45</v>
      </c>
      <c r="Q91" s="51">
        <v>157.19</v>
      </c>
      <c r="R91" s="105">
        <f t="shared" si="19"/>
        <v>4108087.5400000005</v>
      </c>
      <c r="T91" s="41"/>
      <c r="U91" s="343"/>
    </row>
    <row r="92" spans="1:21" ht="20.100000000000001" customHeight="1" x14ac:dyDescent="0.2">
      <c r="A92" s="262"/>
      <c r="B92" s="257" t="s">
        <v>187</v>
      </c>
      <c r="C92" s="260"/>
      <c r="D92" s="247" t="s">
        <v>188</v>
      </c>
      <c r="E92" s="47">
        <v>0</v>
      </c>
      <c r="F92" s="48">
        <v>0</v>
      </c>
      <c r="G92" s="49">
        <v>0</v>
      </c>
      <c r="H92" s="50">
        <v>0</v>
      </c>
      <c r="I92" s="48">
        <v>0</v>
      </c>
      <c r="J92" s="47">
        <v>0</v>
      </c>
      <c r="K92" s="104">
        <v>0</v>
      </c>
      <c r="L92" s="104">
        <v>0</v>
      </c>
      <c r="M92" s="47">
        <v>0</v>
      </c>
      <c r="N92" s="51">
        <v>0</v>
      </c>
      <c r="O92" s="51">
        <v>0</v>
      </c>
      <c r="P92" s="51">
        <v>0</v>
      </c>
      <c r="Q92" s="51">
        <v>0</v>
      </c>
      <c r="R92" s="105">
        <f t="shared" si="19"/>
        <v>0</v>
      </c>
      <c r="T92" s="41"/>
      <c r="U92" s="343"/>
    </row>
    <row r="93" spans="1:21" ht="27.75" customHeight="1" x14ac:dyDescent="0.2">
      <c r="A93" s="262"/>
      <c r="B93" s="257" t="s">
        <v>189</v>
      </c>
      <c r="C93" s="260"/>
      <c r="D93" s="247" t="s">
        <v>190</v>
      </c>
      <c r="E93" s="47">
        <v>0</v>
      </c>
      <c r="F93" s="48">
        <v>0</v>
      </c>
      <c r="G93" s="49">
        <v>1877144.26</v>
      </c>
      <c r="H93" s="50">
        <v>0</v>
      </c>
      <c r="I93" s="48">
        <v>0</v>
      </c>
      <c r="J93" s="47">
        <v>0</v>
      </c>
      <c r="K93" s="104">
        <v>0</v>
      </c>
      <c r="L93" s="104">
        <v>0</v>
      </c>
      <c r="M93" s="47">
        <v>0</v>
      </c>
      <c r="N93" s="51">
        <v>0</v>
      </c>
      <c r="O93" s="51">
        <v>0</v>
      </c>
      <c r="P93" s="51">
        <v>0</v>
      </c>
      <c r="Q93" s="51">
        <v>0</v>
      </c>
      <c r="R93" s="105">
        <f t="shared" si="19"/>
        <v>1877144.26</v>
      </c>
      <c r="T93" s="41"/>
      <c r="U93" s="343"/>
    </row>
    <row r="94" spans="1:21" ht="20.100000000000001" customHeight="1" x14ac:dyDescent="0.2">
      <c r="A94" s="262"/>
      <c r="B94" s="257" t="s">
        <v>191</v>
      </c>
      <c r="C94" s="260"/>
      <c r="D94" s="247" t="s">
        <v>192</v>
      </c>
      <c r="E94" s="47">
        <v>112391.67</v>
      </c>
      <c r="F94" s="48">
        <v>4390.47</v>
      </c>
      <c r="G94" s="49">
        <v>17481297.940000001</v>
      </c>
      <c r="H94" s="50">
        <v>0</v>
      </c>
      <c r="I94" s="48">
        <v>0</v>
      </c>
      <c r="J94" s="47">
        <v>0</v>
      </c>
      <c r="K94" s="104">
        <v>0</v>
      </c>
      <c r="L94" s="104">
        <v>0</v>
      </c>
      <c r="M94" s="47">
        <v>0</v>
      </c>
      <c r="N94" s="51">
        <v>0</v>
      </c>
      <c r="O94" s="51">
        <v>0</v>
      </c>
      <c r="P94" s="51">
        <v>0</v>
      </c>
      <c r="Q94" s="51">
        <v>0</v>
      </c>
      <c r="R94" s="105">
        <f t="shared" si="19"/>
        <v>17598080.080000002</v>
      </c>
      <c r="T94" s="41"/>
      <c r="U94" s="343"/>
    </row>
    <row r="95" spans="1:21" ht="25.5" customHeight="1" x14ac:dyDescent="0.2">
      <c r="A95" s="262"/>
      <c r="B95" s="257" t="s">
        <v>193</v>
      </c>
      <c r="C95" s="260"/>
      <c r="D95" s="247" t="s">
        <v>194</v>
      </c>
      <c r="E95" s="47">
        <v>372889.1</v>
      </c>
      <c r="F95" s="48">
        <v>14566.55</v>
      </c>
      <c r="G95" s="49">
        <v>410876.12</v>
      </c>
      <c r="H95" s="50">
        <v>469959.06</v>
      </c>
      <c r="I95" s="48">
        <v>814115.61</v>
      </c>
      <c r="J95" s="47">
        <v>790173.18</v>
      </c>
      <c r="K95" s="104">
        <v>1908.29</v>
      </c>
      <c r="L95" s="104">
        <v>282869.49</v>
      </c>
      <c r="M95" s="47">
        <v>64352.639999999999</v>
      </c>
      <c r="N95" s="51">
        <v>26395.91</v>
      </c>
      <c r="O95" s="51">
        <v>3380.78</v>
      </c>
      <c r="P95" s="51">
        <v>9646.6</v>
      </c>
      <c r="Q95" s="51">
        <v>112.43</v>
      </c>
      <c r="R95" s="105">
        <f t="shared" si="19"/>
        <v>3261245.7600000007</v>
      </c>
      <c r="T95" s="41"/>
      <c r="U95" s="343"/>
    </row>
    <row r="96" spans="1:21" ht="27.75" customHeight="1" thickBot="1" x14ac:dyDescent="0.25">
      <c r="A96" s="262"/>
      <c r="B96" s="257" t="s">
        <v>195</v>
      </c>
      <c r="C96" s="260"/>
      <c r="D96" s="247" t="s">
        <v>196</v>
      </c>
      <c r="E96" s="118">
        <v>0</v>
      </c>
      <c r="F96" s="119">
        <v>0</v>
      </c>
      <c r="G96" s="293">
        <v>2905528.22</v>
      </c>
      <c r="H96" s="362">
        <v>0</v>
      </c>
      <c r="I96" s="119">
        <v>0</v>
      </c>
      <c r="J96" s="118">
        <v>0</v>
      </c>
      <c r="K96" s="364">
        <v>0</v>
      </c>
      <c r="L96" s="364">
        <v>0</v>
      </c>
      <c r="M96" s="118">
        <v>0</v>
      </c>
      <c r="N96" s="120">
        <v>0</v>
      </c>
      <c r="O96" s="120">
        <v>0</v>
      </c>
      <c r="P96" s="120">
        <v>0</v>
      </c>
      <c r="Q96" s="120">
        <v>0</v>
      </c>
      <c r="R96" s="348">
        <f t="shared" si="19"/>
        <v>2905528.22</v>
      </c>
      <c r="T96" s="41"/>
      <c r="U96" s="343"/>
    </row>
    <row r="97" spans="1:22" ht="20.100000000000001" customHeight="1" thickBot="1" x14ac:dyDescent="0.25">
      <c r="A97" s="263" t="s">
        <v>197</v>
      </c>
      <c r="B97" s="264"/>
      <c r="C97" s="265"/>
      <c r="D97" s="266" t="s">
        <v>198</v>
      </c>
      <c r="E97" s="355">
        <v>0</v>
      </c>
      <c r="F97" s="72">
        <v>0</v>
      </c>
      <c r="G97" s="73">
        <v>222408.92</v>
      </c>
      <c r="H97" s="74">
        <v>0</v>
      </c>
      <c r="I97" s="72">
        <v>0</v>
      </c>
      <c r="J97" s="71">
        <v>0</v>
      </c>
      <c r="K97" s="74">
        <v>0</v>
      </c>
      <c r="L97" s="74">
        <v>0</v>
      </c>
      <c r="M97" s="71">
        <v>0</v>
      </c>
      <c r="N97" s="75">
        <v>0</v>
      </c>
      <c r="O97" s="75">
        <v>0</v>
      </c>
      <c r="P97" s="75">
        <v>0</v>
      </c>
      <c r="Q97" s="75">
        <v>0</v>
      </c>
      <c r="R97" s="267">
        <f t="shared" si="19"/>
        <v>222408.92</v>
      </c>
      <c r="T97" s="41"/>
      <c r="U97" s="343"/>
    </row>
    <row r="98" spans="1:22" ht="20.100000000000001" customHeight="1" thickBot="1" x14ac:dyDescent="0.25">
      <c r="A98" s="268" t="s">
        <v>199</v>
      </c>
      <c r="B98" s="269"/>
      <c r="C98" s="270"/>
      <c r="D98" s="271" t="s">
        <v>200</v>
      </c>
      <c r="E98" s="47">
        <v>162270.82999999999</v>
      </c>
      <c r="F98" s="48">
        <v>6338.95</v>
      </c>
      <c r="G98" s="49">
        <v>280062.23</v>
      </c>
      <c r="H98" s="50">
        <v>320334.46999999997</v>
      </c>
      <c r="I98" s="48">
        <v>554919.17000000004</v>
      </c>
      <c r="J98" s="47">
        <v>676568.38</v>
      </c>
      <c r="K98" s="50">
        <v>1633.93</v>
      </c>
      <c r="L98" s="50">
        <v>44666.2</v>
      </c>
      <c r="M98" s="47">
        <v>55100.53</v>
      </c>
      <c r="N98" s="51">
        <v>17992.04</v>
      </c>
      <c r="O98" s="51">
        <v>2304.42</v>
      </c>
      <c r="P98" s="51">
        <v>6575.34</v>
      </c>
      <c r="Q98" s="51">
        <v>76.63</v>
      </c>
      <c r="R98" s="356">
        <f t="shared" si="19"/>
        <v>2128843.1199999992</v>
      </c>
      <c r="T98" s="41"/>
      <c r="U98" s="343"/>
    </row>
    <row r="99" spans="1:22" ht="20.100000000000001" customHeight="1" thickBot="1" x14ac:dyDescent="0.25">
      <c r="A99" s="272">
        <v>29999</v>
      </c>
      <c r="B99" s="273"/>
      <c r="C99" s="273"/>
      <c r="D99" s="274" t="s">
        <v>201</v>
      </c>
      <c r="E99" s="315">
        <f t="shared" ref="E99:Q99" si="24">E29+E46+E47+E48+E49+E55+E61+E75+E84+E90+E97+E98</f>
        <v>68467809.020000011</v>
      </c>
      <c r="F99" s="278">
        <f t="shared" si="24"/>
        <v>729084.91</v>
      </c>
      <c r="G99" s="275">
        <f t="shared" si="24"/>
        <v>157918404.08999997</v>
      </c>
      <c r="H99" s="276">
        <f t="shared" si="24"/>
        <v>19318574.870000001</v>
      </c>
      <c r="I99" s="133">
        <f t="shared" si="24"/>
        <v>33118793.820000004</v>
      </c>
      <c r="J99" s="275">
        <f t="shared" si="24"/>
        <v>38350431.410000004</v>
      </c>
      <c r="K99" s="276">
        <f t="shared" si="24"/>
        <v>92940.029999999984</v>
      </c>
      <c r="L99" s="276">
        <f t="shared" si="24"/>
        <v>7153324.3700000001</v>
      </c>
      <c r="M99" s="133">
        <f t="shared" si="24"/>
        <v>4002665.82</v>
      </c>
      <c r="N99" s="277">
        <f t="shared" si="24"/>
        <v>1342545.15</v>
      </c>
      <c r="O99" s="277">
        <f t="shared" si="24"/>
        <v>171952.91</v>
      </c>
      <c r="P99" s="277">
        <f t="shared" si="24"/>
        <v>490644.00000000006</v>
      </c>
      <c r="Q99" s="277">
        <f t="shared" si="24"/>
        <v>5718.369999999999</v>
      </c>
      <c r="R99" s="278">
        <f t="shared" si="19"/>
        <v>331162888.76999998</v>
      </c>
      <c r="T99" s="41"/>
      <c r="U99" s="343"/>
    </row>
    <row r="100" spans="1:22" ht="20.100000000000001" customHeight="1" thickBot="1" x14ac:dyDescent="0.3">
      <c r="A100" s="371" t="s">
        <v>202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3"/>
    </row>
    <row r="101" spans="1:22" ht="20.100000000000001" customHeight="1" x14ac:dyDescent="0.2">
      <c r="A101" s="206" t="s">
        <v>203</v>
      </c>
      <c r="B101" s="218"/>
      <c r="C101" s="279"/>
      <c r="D101" s="280" t="s">
        <v>204</v>
      </c>
      <c r="E101" s="281">
        <f>E102+E105</f>
        <v>2455826.16</v>
      </c>
      <c r="F101" s="250">
        <f t="shared" ref="F101:Q101" si="25">F102+F105</f>
        <v>24642.5</v>
      </c>
      <c r="G101" s="84">
        <f t="shared" si="25"/>
        <v>9713358.1600000001</v>
      </c>
      <c r="H101" s="251">
        <f t="shared" si="25"/>
        <v>1195669.99</v>
      </c>
      <c r="I101" s="250">
        <f t="shared" si="25"/>
        <v>6901433.0600000005</v>
      </c>
      <c r="J101" s="84">
        <f t="shared" si="25"/>
        <v>11703263.380000001</v>
      </c>
      <c r="K101" s="251">
        <f t="shared" si="25"/>
        <v>30515.61</v>
      </c>
      <c r="L101" s="251">
        <f t="shared" si="25"/>
        <v>1752622.9</v>
      </c>
      <c r="M101" s="250">
        <f t="shared" si="25"/>
        <v>514425.24999999994</v>
      </c>
      <c r="N101" s="253">
        <f t="shared" si="25"/>
        <v>1172524.28</v>
      </c>
      <c r="O101" s="253">
        <f t="shared" si="25"/>
        <v>150176.66</v>
      </c>
      <c r="P101" s="253">
        <f t="shared" si="25"/>
        <v>428508.49000000005</v>
      </c>
      <c r="Q101" s="253">
        <f t="shared" si="25"/>
        <v>4994.1899999999996</v>
      </c>
      <c r="R101" s="88">
        <f t="shared" ref="R101:R120" si="26">SUM(E101:Q101)</f>
        <v>36047960.629999995</v>
      </c>
      <c r="T101" s="41"/>
    </row>
    <row r="102" spans="1:22" ht="20.100000000000001" customHeight="1" x14ac:dyDescent="0.2">
      <c r="A102" s="282"/>
      <c r="B102" s="145" t="s">
        <v>205</v>
      </c>
      <c r="C102" s="283"/>
      <c r="D102" s="284" t="s">
        <v>206</v>
      </c>
      <c r="E102" s="285">
        <f>E103+E104</f>
        <v>797734.38</v>
      </c>
      <c r="F102" s="237">
        <f t="shared" ref="F102:Q102" si="27">F103+F104</f>
        <v>8004.72</v>
      </c>
      <c r="G102" s="95">
        <f t="shared" si="27"/>
        <v>7796072.9000000004</v>
      </c>
      <c r="H102" s="238">
        <f t="shared" si="27"/>
        <v>959660.96</v>
      </c>
      <c r="I102" s="237">
        <f t="shared" si="27"/>
        <v>1139196.8500000001</v>
      </c>
      <c r="J102" s="95">
        <f t="shared" si="27"/>
        <v>9272245.870000001</v>
      </c>
      <c r="K102" s="238">
        <f t="shared" si="27"/>
        <v>24176.870000000003</v>
      </c>
      <c r="L102" s="238">
        <f t="shared" si="27"/>
        <v>1545313.1099999999</v>
      </c>
      <c r="M102" s="237">
        <f t="shared" si="27"/>
        <v>394295.19999999995</v>
      </c>
      <c r="N102" s="146">
        <f t="shared" si="27"/>
        <v>941083.88</v>
      </c>
      <c r="O102" s="146">
        <f t="shared" si="27"/>
        <v>120533.81999999999</v>
      </c>
      <c r="P102" s="146">
        <f t="shared" si="27"/>
        <v>343926.72000000003</v>
      </c>
      <c r="Q102" s="146">
        <f t="shared" si="27"/>
        <v>4008.41</v>
      </c>
      <c r="R102" s="99">
        <f t="shared" si="26"/>
        <v>23346253.689999998</v>
      </c>
      <c r="T102" s="41"/>
    </row>
    <row r="103" spans="1:22" ht="20.100000000000001" customHeight="1" x14ac:dyDescent="0.2">
      <c r="A103" s="225"/>
      <c r="B103" s="246"/>
      <c r="C103" s="162" t="s">
        <v>207</v>
      </c>
      <c r="D103" s="258" t="s">
        <v>208</v>
      </c>
      <c r="E103" s="47">
        <v>694222.91</v>
      </c>
      <c r="F103" s="48">
        <v>6966.06</v>
      </c>
      <c r="G103" s="49">
        <v>6852748.0800000001</v>
      </c>
      <c r="H103" s="50">
        <v>843541.98</v>
      </c>
      <c r="I103" s="48">
        <v>1001354.03</v>
      </c>
      <c r="J103" s="47">
        <v>8150304.1200000001</v>
      </c>
      <c r="K103" s="104">
        <v>21251.47</v>
      </c>
      <c r="L103" s="104">
        <v>1358330.22</v>
      </c>
      <c r="M103" s="47">
        <v>346585.48</v>
      </c>
      <c r="N103" s="51">
        <v>827212.73</v>
      </c>
      <c r="O103" s="51">
        <v>105949.23</v>
      </c>
      <c r="P103" s="51">
        <v>302311.59000000003</v>
      </c>
      <c r="Q103" s="51">
        <v>3523.39</v>
      </c>
      <c r="R103" s="105">
        <f t="shared" si="26"/>
        <v>20514301.289999999</v>
      </c>
      <c r="T103" s="41"/>
      <c r="U103" s="345"/>
      <c r="V103" s="343"/>
    </row>
    <row r="104" spans="1:22" ht="20.100000000000001" customHeight="1" x14ac:dyDescent="0.2">
      <c r="A104" s="225"/>
      <c r="B104" s="246"/>
      <c r="C104" s="162" t="s">
        <v>209</v>
      </c>
      <c r="D104" s="258" t="s">
        <v>210</v>
      </c>
      <c r="E104" s="47">
        <v>103511.47</v>
      </c>
      <c r="F104" s="48">
        <v>1038.6600000000001</v>
      </c>
      <c r="G104" s="49">
        <v>943324.82</v>
      </c>
      <c r="H104" s="50">
        <v>116118.98</v>
      </c>
      <c r="I104" s="48">
        <v>137842.82</v>
      </c>
      <c r="J104" s="47">
        <v>1121941.75</v>
      </c>
      <c r="K104" s="104">
        <v>2925.4</v>
      </c>
      <c r="L104" s="104">
        <v>186982.89</v>
      </c>
      <c r="M104" s="47">
        <v>47709.72</v>
      </c>
      <c r="N104" s="51">
        <v>113871.15</v>
      </c>
      <c r="O104" s="51">
        <v>14584.59</v>
      </c>
      <c r="P104" s="51">
        <v>41615.129999999997</v>
      </c>
      <c r="Q104" s="51">
        <v>485.02</v>
      </c>
      <c r="R104" s="105">
        <f t="shared" si="26"/>
        <v>2831952.4</v>
      </c>
      <c r="T104" s="41"/>
      <c r="U104" s="345"/>
      <c r="V104" s="343"/>
    </row>
    <row r="105" spans="1:22" ht="27.75" thickBot="1" x14ac:dyDescent="0.25">
      <c r="A105" s="225"/>
      <c r="B105" s="246" t="s">
        <v>211</v>
      </c>
      <c r="C105" s="286"/>
      <c r="D105" s="258" t="s">
        <v>212</v>
      </c>
      <c r="E105" s="47">
        <v>1658091.78</v>
      </c>
      <c r="F105" s="48">
        <v>16637.78</v>
      </c>
      <c r="G105" s="49">
        <v>1917285.26</v>
      </c>
      <c r="H105" s="50">
        <v>236009.03</v>
      </c>
      <c r="I105" s="48">
        <v>5762236.21</v>
      </c>
      <c r="J105" s="47">
        <v>2431017.5099999998</v>
      </c>
      <c r="K105" s="104">
        <v>6338.74</v>
      </c>
      <c r="L105" s="104">
        <v>207309.79</v>
      </c>
      <c r="M105" s="47">
        <v>120130.05</v>
      </c>
      <c r="N105" s="51">
        <v>231440.4</v>
      </c>
      <c r="O105" s="51">
        <v>29642.84</v>
      </c>
      <c r="P105" s="51">
        <v>84581.77</v>
      </c>
      <c r="Q105" s="51">
        <v>985.78</v>
      </c>
      <c r="R105" s="105">
        <f t="shared" si="26"/>
        <v>12701706.939999999</v>
      </c>
      <c r="T105" s="41"/>
      <c r="U105" s="345"/>
      <c r="V105" s="343"/>
    </row>
    <row r="106" spans="1:22" ht="20.100000000000001" customHeight="1" x14ac:dyDescent="0.2">
      <c r="A106" s="206" t="s">
        <v>213</v>
      </c>
      <c r="B106" s="218"/>
      <c r="C106" s="279"/>
      <c r="D106" s="142" t="s">
        <v>214</v>
      </c>
      <c r="E106" s="287">
        <f>E107+E108+E109</f>
        <v>42744527.919999994</v>
      </c>
      <c r="F106" s="250">
        <f t="shared" ref="F106:Q106" si="28">F107+F108+F109</f>
        <v>428911.1</v>
      </c>
      <c r="G106" s="84">
        <f t="shared" si="28"/>
        <v>65560588.349999994</v>
      </c>
      <c r="H106" s="251">
        <f t="shared" si="28"/>
        <v>8070208.8700000001</v>
      </c>
      <c r="I106" s="250">
        <f t="shared" si="28"/>
        <v>9580004.9000000004</v>
      </c>
      <c r="J106" s="84">
        <f t="shared" si="28"/>
        <v>80141091.159999996</v>
      </c>
      <c r="K106" s="251">
        <f t="shared" si="28"/>
        <v>208963.49000000002</v>
      </c>
      <c r="L106" s="251">
        <f t="shared" si="28"/>
        <v>10727030.550000001</v>
      </c>
      <c r="M106" s="250">
        <f t="shared" si="28"/>
        <v>3433517.33</v>
      </c>
      <c r="N106" s="253">
        <f t="shared" si="28"/>
        <v>7913986.1199999992</v>
      </c>
      <c r="O106" s="253">
        <f t="shared" si="28"/>
        <v>1013621.64</v>
      </c>
      <c r="P106" s="253">
        <f t="shared" si="28"/>
        <v>2892230.3</v>
      </c>
      <c r="Q106" s="253">
        <f t="shared" si="28"/>
        <v>33708.400000000001</v>
      </c>
      <c r="R106" s="88">
        <f t="shared" si="26"/>
        <v>232748390.13000005</v>
      </c>
      <c r="T106" s="41"/>
      <c r="U106" s="345"/>
      <c r="V106" s="343"/>
    </row>
    <row r="107" spans="1:22" ht="20.100000000000001" customHeight="1" x14ac:dyDescent="0.2">
      <c r="A107" s="225"/>
      <c r="B107" s="246" t="s">
        <v>215</v>
      </c>
      <c r="C107" s="286"/>
      <c r="D107" s="258" t="s">
        <v>216</v>
      </c>
      <c r="E107" s="363">
        <v>2906627.9</v>
      </c>
      <c r="F107" s="48">
        <v>29165.95</v>
      </c>
      <c r="G107" s="49">
        <v>4458120.01</v>
      </c>
      <c r="H107" s="50">
        <v>548774.19999999995</v>
      </c>
      <c r="I107" s="48">
        <v>651440.32999999996</v>
      </c>
      <c r="J107" s="47">
        <v>5449594.1900000004</v>
      </c>
      <c r="K107" s="104">
        <v>14209.52</v>
      </c>
      <c r="L107" s="104">
        <v>729438.08</v>
      </c>
      <c r="M107" s="47">
        <v>233479.18</v>
      </c>
      <c r="N107" s="51">
        <v>538151.06999999995</v>
      </c>
      <c r="O107" s="51">
        <v>68926.25</v>
      </c>
      <c r="P107" s="51">
        <v>196671.66</v>
      </c>
      <c r="Q107" s="51">
        <v>2292.16</v>
      </c>
      <c r="R107" s="105">
        <f t="shared" si="26"/>
        <v>15826890.499999998</v>
      </c>
      <c r="T107" s="41"/>
      <c r="U107" s="345"/>
      <c r="V107" s="343"/>
    </row>
    <row r="108" spans="1:22" ht="20.100000000000001" customHeight="1" x14ac:dyDescent="0.2">
      <c r="A108" s="225"/>
      <c r="B108" s="246" t="s">
        <v>217</v>
      </c>
      <c r="C108" s="286"/>
      <c r="D108" s="258" t="s">
        <v>218</v>
      </c>
      <c r="E108" s="47">
        <v>1367824.9</v>
      </c>
      <c r="F108" s="48">
        <v>13725.16</v>
      </c>
      <c r="G108" s="49">
        <v>2097938.83</v>
      </c>
      <c r="H108" s="50">
        <v>258246.68</v>
      </c>
      <c r="I108" s="48">
        <v>306560.15999999997</v>
      </c>
      <c r="J108" s="47">
        <v>2564514.92</v>
      </c>
      <c r="K108" s="104">
        <v>6686.83</v>
      </c>
      <c r="L108" s="104">
        <v>343264.98</v>
      </c>
      <c r="M108" s="47">
        <v>109872.54</v>
      </c>
      <c r="N108" s="51">
        <v>253247.53</v>
      </c>
      <c r="O108" s="51">
        <v>32435.89</v>
      </c>
      <c r="P108" s="51">
        <v>92551.37</v>
      </c>
      <c r="Q108" s="51">
        <v>1078.67</v>
      </c>
      <c r="R108" s="105">
        <f t="shared" si="26"/>
        <v>7447948.4600000009</v>
      </c>
      <c r="T108" s="41"/>
      <c r="U108" s="345"/>
      <c r="V108" s="343"/>
    </row>
    <row r="109" spans="1:22" ht="20.100000000000001" customHeight="1" x14ac:dyDescent="0.2">
      <c r="A109" s="225"/>
      <c r="B109" s="246" t="s">
        <v>219</v>
      </c>
      <c r="C109" s="286"/>
      <c r="D109" s="258" t="s">
        <v>220</v>
      </c>
      <c r="E109" s="47">
        <v>38470075.119999997</v>
      </c>
      <c r="F109" s="48">
        <v>386019.99</v>
      </c>
      <c r="G109" s="49">
        <v>59004529.509999998</v>
      </c>
      <c r="H109" s="50">
        <v>7263187.9900000002</v>
      </c>
      <c r="I109" s="48">
        <v>8622004.4100000001</v>
      </c>
      <c r="J109" s="47">
        <v>72126982.049999997</v>
      </c>
      <c r="K109" s="104">
        <v>188067.14</v>
      </c>
      <c r="L109" s="104">
        <v>9654327.4900000002</v>
      </c>
      <c r="M109" s="47">
        <v>3090165.61</v>
      </c>
      <c r="N109" s="51">
        <v>7122587.5199999996</v>
      </c>
      <c r="O109" s="51">
        <v>912259.5</v>
      </c>
      <c r="P109" s="51">
        <v>2603007.27</v>
      </c>
      <c r="Q109" s="51">
        <v>30337.57</v>
      </c>
      <c r="R109" s="105">
        <f t="shared" si="26"/>
        <v>209473551.17000002</v>
      </c>
      <c r="T109" s="41"/>
      <c r="U109" s="345"/>
      <c r="V109" s="343"/>
    </row>
    <row r="110" spans="1:22" ht="20.100000000000001" customHeight="1" x14ac:dyDescent="0.2">
      <c r="A110" s="225"/>
      <c r="B110" s="246" t="s">
        <v>221</v>
      </c>
      <c r="C110" s="333"/>
      <c r="D110" s="357" t="s">
        <v>222</v>
      </c>
      <c r="E110" s="157"/>
      <c r="F110" s="242"/>
      <c r="G110" s="157"/>
      <c r="H110" s="243"/>
      <c r="I110" s="242"/>
      <c r="J110" s="157"/>
      <c r="K110" s="243"/>
      <c r="L110" s="243"/>
      <c r="M110" s="242"/>
      <c r="N110" s="245">
        <v>0</v>
      </c>
      <c r="O110" s="245">
        <v>0</v>
      </c>
      <c r="P110" s="245">
        <v>0</v>
      </c>
      <c r="Q110" s="245">
        <v>0</v>
      </c>
      <c r="R110" s="161">
        <f t="shared" si="26"/>
        <v>0</v>
      </c>
      <c r="T110" s="41"/>
      <c r="V110" s="343"/>
    </row>
    <row r="111" spans="1:22" ht="20.100000000000001" customHeight="1" thickBot="1" x14ac:dyDescent="0.25">
      <c r="A111" s="288"/>
      <c r="B111" s="289" t="s">
        <v>223</v>
      </c>
      <c r="C111" s="334"/>
      <c r="D111" s="358" t="s">
        <v>224</v>
      </c>
      <c r="E111" s="336"/>
      <c r="F111" s="335"/>
      <c r="G111" s="336"/>
      <c r="H111" s="337"/>
      <c r="I111" s="335"/>
      <c r="J111" s="336"/>
      <c r="K111" s="337"/>
      <c r="L111" s="337"/>
      <c r="M111" s="335"/>
      <c r="N111" s="329">
        <v>0</v>
      </c>
      <c r="O111" s="329">
        <v>0</v>
      </c>
      <c r="P111" s="329">
        <v>0</v>
      </c>
      <c r="Q111" s="329">
        <v>0</v>
      </c>
      <c r="R111" s="129">
        <f t="shared" si="26"/>
        <v>0</v>
      </c>
      <c r="T111" s="41"/>
      <c r="V111" s="343"/>
    </row>
    <row r="112" spans="1:22" ht="20.100000000000001" customHeight="1" thickBot="1" x14ac:dyDescent="0.25">
      <c r="A112" s="290" t="s">
        <v>225</v>
      </c>
      <c r="B112" s="291"/>
      <c r="C112" s="292"/>
      <c r="D112" s="359" t="s">
        <v>226</v>
      </c>
      <c r="E112" s="355">
        <v>303803.46999999997</v>
      </c>
      <c r="F112" s="72">
        <v>3048.45</v>
      </c>
      <c r="G112" s="73">
        <v>729737.88</v>
      </c>
      <c r="H112" s="74">
        <v>89827.4</v>
      </c>
      <c r="I112" s="72">
        <v>106632.55</v>
      </c>
      <c r="J112" s="71">
        <v>722007.47</v>
      </c>
      <c r="K112" s="74">
        <v>1882.59</v>
      </c>
      <c r="L112" s="74">
        <v>295661.53000000003</v>
      </c>
      <c r="M112" s="71">
        <v>30702.82</v>
      </c>
      <c r="N112" s="75">
        <v>88088.52</v>
      </c>
      <c r="O112" s="75">
        <v>11282.36</v>
      </c>
      <c r="P112" s="75">
        <v>32192.66</v>
      </c>
      <c r="Q112" s="75">
        <v>375.19</v>
      </c>
      <c r="R112" s="76">
        <f t="shared" si="26"/>
        <v>2415242.8899999997</v>
      </c>
      <c r="T112" s="41"/>
      <c r="U112" s="345"/>
      <c r="V112" s="343"/>
    </row>
    <row r="113" spans="1:22" ht="20.100000000000001" customHeight="1" thickBot="1" x14ac:dyDescent="0.25">
      <c r="A113" s="263" t="s">
        <v>227</v>
      </c>
      <c r="B113" s="295"/>
      <c r="C113" s="296"/>
      <c r="D113" s="360" t="s">
        <v>228</v>
      </c>
      <c r="E113" s="118">
        <v>17379.64</v>
      </c>
      <c r="F113" s="119">
        <v>174.39</v>
      </c>
      <c r="G113" s="293">
        <v>1269835</v>
      </c>
      <c r="H113" s="362">
        <v>156310.89000000001</v>
      </c>
      <c r="I113" s="119">
        <v>185553.94</v>
      </c>
      <c r="J113" s="118">
        <v>1582293.85</v>
      </c>
      <c r="K113" s="362">
        <v>4125.74</v>
      </c>
      <c r="L113" s="362">
        <v>142564.72</v>
      </c>
      <c r="M113" s="118">
        <v>101883.71</v>
      </c>
      <c r="N113" s="120">
        <v>153285.03</v>
      </c>
      <c r="O113" s="120">
        <v>19632.71</v>
      </c>
      <c r="P113" s="120">
        <v>56019.25</v>
      </c>
      <c r="Q113" s="120">
        <v>652.89</v>
      </c>
      <c r="R113" s="294">
        <f t="shared" si="26"/>
        <v>3689711.7600000002</v>
      </c>
      <c r="T113" s="41"/>
      <c r="U113" s="345"/>
      <c r="V113" s="343"/>
    </row>
    <row r="114" spans="1:22" ht="20.100000000000001" customHeight="1" thickBot="1" x14ac:dyDescent="0.25">
      <c r="A114" s="290" t="s">
        <v>229</v>
      </c>
      <c r="B114" s="291"/>
      <c r="C114" s="292"/>
      <c r="D114" s="359" t="s">
        <v>230</v>
      </c>
      <c r="E114" s="355">
        <v>6586.37</v>
      </c>
      <c r="F114" s="72">
        <v>66.09</v>
      </c>
      <c r="G114" s="73">
        <v>1676224.62</v>
      </c>
      <c r="H114" s="74">
        <v>30356.22</v>
      </c>
      <c r="I114" s="72">
        <v>36035.35</v>
      </c>
      <c r="J114" s="71">
        <v>160306.94</v>
      </c>
      <c r="K114" s="74">
        <v>417.99</v>
      </c>
      <c r="L114" s="74">
        <v>186534.67</v>
      </c>
      <c r="M114" s="71">
        <v>6816.93</v>
      </c>
      <c r="N114" s="75">
        <v>29768.59</v>
      </c>
      <c r="O114" s="75">
        <v>3812.75</v>
      </c>
      <c r="P114" s="75">
        <v>10879.17</v>
      </c>
      <c r="Q114" s="75">
        <v>126.8</v>
      </c>
      <c r="R114" s="267">
        <f t="shared" si="26"/>
        <v>2147932.4899999998</v>
      </c>
      <c r="T114" s="41"/>
      <c r="U114" s="345"/>
      <c r="V114" s="343"/>
    </row>
    <row r="115" spans="1:22" ht="20.100000000000001" customHeight="1" thickBot="1" x14ac:dyDescent="0.25">
      <c r="A115" s="263" t="s">
        <v>231</v>
      </c>
      <c r="B115" s="295"/>
      <c r="C115" s="296"/>
      <c r="D115" s="360" t="s">
        <v>232</v>
      </c>
      <c r="E115" s="47">
        <v>2401875.0099999998</v>
      </c>
      <c r="F115" s="48">
        <v>24101.119999999999</v>
      </c>
      <c r="G115" s="49">
        <v>1941948.97</v>
      </c>
      <c r="H115" s="50">
        <v>239045.05</v>
      </c>
      <c r="I115" s="48">
        <v>283766.21000000002</v>
      </c>
      <c r="J115" s="47">
        <v>2518309.5099999998</v>
      </c>
      <c r="K115" s="50">
        <v>6566.35</v>
      </c>
      <c r="L115" s="50">
        <v>168963.23</v>
      </c>
      <c r="M115" s="47">
        <v>107089.2</v>
      </c>
      <c r="N115" s="51">
        <v>234417.62</v>
      </c>
      <c r="O115" s="51">
        <v>30024.16</v>
      </c>
      <c r="P115" s="51">
        <v>85669.82</v>
      </c>
      <c r="Q115" s="51">
        <v>998.47</v>
      </c>
      <c r="R115" s="356">
        <f t="shared" si="26"/>
        <v>8042774.7199999997</v>
      </c>
      <c r="T115" s="41"/>
      <c r="U115" s="345"/>
      <c r="V115" s="343"/>
    </row>
    <row r="116" spans="1:22" ht="20.25" customHeight="1" thickBot="1" x14ac:dyDescent="0.25">
      <c r="A116" s="297" t="s">
        <v>233</v>
      </c>
      <c r="B116" s="298"/>
      <c r="C116" s="299"/>
      <c r="D116" s="361" t="s">
        <v>234</v>
      </c>
      <c r="E116" s="63"/>
      <c r="F116" s="301"/>
      <c r="G116" s="63"/>
      <c r="H116" s="302"/>
      <c r="I116" s="301"/>
      <c r="J116" s="63"/>
      <c r="K116" s="302"/>
      <c r="L116" s="302"/>
      <c r="M116" s="301"/>
      <c r="N116" s="303"/>
      <c r="O116" s="303"/>
      <c r="P116" s="303"/>
      <c r="Q116" s="303"/>
      <c r="R116" s="67">
        <f t="shared" si="26"/>
        <v>0</v>
      </c>
      <c r="T116" s="41"/>
    </row>
    <row r="117" spans="1:22" ht="20.25" customHeight="1" thickBot="1" x14ac:dyDescent="0.25">
      <c r="A117" s="304" t="s">
        <v>235</v>
      </c>
      <c r="B117" s="305"/>
      <c r="C117" s="306"/>
      <c r="D117" s="307" t="s">
        <v>236</v>
      </c>
      <c r="E117" s="308"/>
      <c r="F117" s="309"/>
      <c r="G117" s="193"/>
      <c r="H117" s="310"/>
      <c r="I117" s="301"/>
      <c r="J117" s="193"/>
      <c r="K117" s="311"/>
      <c r="L117" s="310"/>
      <c r="M117" s="301"/>
      <c r="N117" s="312"/>
      <c r="O117" s="312"/>
      <c r="P117" s="303"/>
      <c r="Q117" s="312"/>
      <c r="R117" s="194">
        <f t="shared" si="26"/>
        <v>0</v>
      </c>
      <c r="T117" s="41"/>
    </row>
    <row r="118" spans="1:22" ht="16.5" thickBot="1" x14ac:dyDescent="0.25">
      <c r="A118" s="341">
        <v>39999</v>
      </c>
      <c r="B118" s="313"/>
      <c r="C118" s="277"/>
      <c r="D118" s="314" t="s">
        <v>237</v>
      </c>
      <c r="E118" s="315">
        <f t="shared" ref="E118:Q118" si="29">E101+E106+E112+E113+E114+E115+E116+E117</f>
        <v>47929998.569999993</v>
      </c>
      <c r="F118" s="133">
        <f t="shared" si="29"/>
        <v>480943.65</v>
      </c>
      <c r="G118" s="275">
        <f t="shared" si="29"/>
        <v>80891692.979999989</v>
      </c>
      <c r="H118" s="276">
        <f t="shared" si="29"/>
        <v>9781418.4200000018</v>
      </c>
      <c r="I118" s="133">
        <f t="shared" si="29"/>
        <v>17093426.010000002</v>
      </c>
      <c r="J118" s="275">
        <f t="shared" si="29"/>
        <v>96827272.309999987</v>
      </c>
      <c r="K118" s="276">
        <f t="shared" si="29"/>
        <v>252471.77000000002</v>
      </c>
      <c r="L118" s="316">
        <f t="shared" si="29"/>
        <v>13273377.600000001</v>
      </c>
      <c r="M118" s="133">
        <f t="shared" si="29"/>
        <v>4194435.24</v>
      </c>
      <c r="N118" s="277">
        <f t="shared" si="29"/>
        <v>9592070.1599999964</v>
      </c>
      <c r="O118" s="277">
        <f t="shared" si="29"/>
        <v>1228550.28</v>
      </c>
      <c r="P118" s="277">
        <f t="shared" si="29"/>
        <v>3505499.69</v>
      </c>
      <c r="Q118" s="277">
        <f t="shared" si="29"/>
        <v>40855.94000000001</v>
      </c>
      <c r="R118" s="278">
        <f t="shared" si="26"/>
        <v>285092012.62</v>
      </c>
      <c r="T118" s="41"/>
    </row>
    <row r="119" spans="1:22" ht="16.5" thickBot="1" x14ac:dyDescent="0.25">
      <c r="A119" s="342" t="s">
        <v>238</v>
      </c>
      <c r="B119" s="317"/>
      <c r="C119" s="318"/>
      <c r="D119" s="319" t="s">
        <v>239</v>
      </c>
      <c r="E119" s="300"/>
      <c r="F119" s="301"/>
      <c r="G119" s="63"/>
      <c r="H119" s="320"/>
      <c r="I119" s="301"/>
      <c r="J119" s="63"/>
      <c r="K119" s="302"/>
      <c r="L119" s="320"/>
      <c r="M119" s="301"/>
      <c r="N119" s="303"/>
      <c r="O119" s="303"/>
      <c r="P119" s="303"/>
      <c r="Q119" s="303"/>
      <c r="R119" s="67">
        <f t="shared" si="26"/>
        <v>0</v>
      </c>
    </row>
    <row r="120" spans="1:22" ht="16.5" thickBot="1" x14ac:dyDescent="0.25">
      <c r="A120" s="340">
        <v>49999</v>
      </c>
      <c r="B120" s="321"/>
      <c r="C120" s="322"/>
      <c r="D120" s="323" t="s">
        <v>240</v>
      </c>
      <c r="E120" s="324">
        <f t="shared" ref="E120:Q120" si="30">E27+E99+E118</f>
        <v>118912712.76000001</v>
      </c>
      <c r="F120" s="133">
        <f t="shared" si="30"/>
        <v>1235921.81</v>
      </c>
      <c r="G120" s="275">
        <f t="shared" si="30"/>
        <v>242747493.50999996</v>
      </c>
      <c r="H120" s="276">
        <f t="shared" si="30"/>
        <v>29584678.380000003</v>
      </c>
      <c r="I120" s="133">
        <f t="shared" si="30"/>
        <v>51249886.200000003</v>
      </c>
      <c r="J120" s="275">
        <f t="shared" si="30"/>
        <v>144661824.33999997</v>
      </c>
      <c r="K120" s="276">
        <f t="shared" si="30"/>
        <v>367609.68</v>
      </c>
      <c r="L120" s="276">
        <f t="shared" si="30"/>
        <v>21716604.870000001</v>
      </c>
      <c r="M120" s="133">
        <f t="shared" si="30"/>
        <v>9589026.0500000007</v>
      </c>
      <c r="N120" s="277">
        <f t="shared" si="30"/>
        <v>11078637.609999996</v>
      </c>
      <c r="O120" s="277">
        <f t="shared" si="30"/>
        <v>1418949.55</v>
      </c>
      <c r="P120" s="277">
        <f t="shared" si="30"/>
        <v>4048777.8</v>
      </c>
      <c r="Q120" s="277">
        <f t="shared" si="30"/>
        <v>47187.760000000009</v>
      </c>
      <c r="R120" s="278">
        <f t="shared" si="26"/>
        <v>636659310.31999981</v>
      </c>
    </row>
    <row r="122" spans="1:22" ht="15" x14ac:dyDescent="0.25">
      <c r="K122" s="370"/>
      <c r="L122" s="370"/>
      <c r="M122" s="370"/>
    </row>
  </sheetData>
  <autoFilter ref="A7:R120">
    <filterColumn colId="0" showButton="0"/>
    <filterColumn colId="1" showButton="0"/>
    <filterColumn colId="4" showButton="0"/>
    <filterColumn colId="6" showButton="0"/>
    <filterColumn colId="7" showButton="0"/>
    <filterColumn colId="9" showButton="0"/>
    <filterColumn colId="10" showButton="0"/>
    <filterColumn colId="11" showButton="0"/>
  </autoFilter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23622047244094491" right="0.23622047244094491" top="0.43307086614173229" bottom="0.19685039370078741" header="0.15748031496062992" footer="0.15748031496062992"/>
  <pageSetup paperSize="8" scale="77" firstPageNumber="127" fitToHeight="3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 2019</vt:lpstr>
      <vt:lpstr>'LA 2019'!Area_stampa</vt:lpstr>
      <vt:lpstr>'LA 2019'!Titoli_stampa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2020-07-02T12:31:54Z</dcterms:modified>
</cp:coreProperties>
</file>