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-fs\CONTROLLO DI GESTIONE\CDG\Area Pubblica\CoAn\LA CP\LA_CP 2020\LA\"/>
    </mc:Choice>
  </mc:AlternateContent>
  <bookViews>
    <workbookView xWindow="0" yWindow="0" windowWidth="28800" windowHeight="12435" tabRatio="857"/>
  </bookViews>
  <sheets>
    <sheet name="Modello LA" sheetId="5" r:id="rId1"/>
    <sheet name="Allegato 3.a" sheetId="11" r:id="rId2"/>
    <sheet name="Allegato 3.b" sheetId="12" r:id="rId3"/>
  </sheets>
  <externalReferences>
    <externalReference r:id="rId4"/>
    <externalReference r:id="rId5"/>
  </externalReferences>
  <definedNames>
    <definedName name="aa" hidden="1">{#N/A,#N/A,FALSE,"B1";#N/A,#N/A,FALSE,"B2";#N/A,#N/A,FALSE,"B3";#N/A,#N/A,FALSE,"A4";#N/A,#N/A,FALSE,"A3";#N/A,#N/A,FALSE,"A2";#N/A,#N/A,FALSE,"A1";#N/A,#N/A,FALSE,"Indice"}</definedName>
    <definedName name="aaa" hidden="1">{#N/A,#N/A,FALSE,"B3";#N/A,#N/A,FALSE,"B2";#N/A,#N/A,FALSE,"B1"}</definedName>
    <definedName name="aaaaaaaa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anto" hidden="1">[1]Bloomberg!#REF!</definedName>
    <definedName name="anto_hlormadf_2" hidden="1">#REF!</definedName>
    <definedName name="ANtonella" hidden="1">[1]Bloomberg!#REF!</definedName>
    <definedName name="ANTONELLA_02" hidden="1">#REF!</definedName>
    <definedName name="Antonella2" hidden="1">[1]Bloomberg!#REF!</definedName>
    <definedName name="_xlnm.Print_Area" localSheetId="1">'Allegato 3.a'!$A$1:$M$120</definedName>
    <definedName name="_xlnm.Print_Area" localSheetId="2">'Allegato 3.b'!$A$1:$I$50</definedName>
    <definedName name="_xlnm.Print_Area" localSheetId="0">'Modello LA'!$A$1:$R$120</definedName>
    <definedName name="b" hidden="1">{#N/A,#N/A,FALSE,"B3";#N/A,#N/A,FALSE,"B2";#N/A,#N/A,FALSE,"B1"}</definedName>
    <definedName name="bb" hidden="1">{#N/A,#N/A,FALSE,"Indice"}</definedName>
    <definedName name="BBBBBBB" hidden="1">{#N/A,#N/A,FALSE,"B1";#N/A,#N/A,FALSE,"B2";#N/A,#N/A,FALSE,"B3";#N/A,#N/A,FALSE,"A4";#N/A,#N/A,FALSE,"A3";#N/A,#N/A,FALSE,"A2";#N/A,#N/A,FALSE,"A1";#N/A,#N/A,FALSE,"Indice"}</definedName>
    <definedName name="bg" hidden="1">{#N/A,#N/A,FALSE,"A4";#N/A,#N/A,FALSE,"A3";#N/A,#N/A,FALSE,"A2";#N/A,#N/A,FALSE,"A1"}</definedName>
    <definedName name="BIL" hidden="1">{#N/A,#N/A,FALSE,"B1";#N/A,#N/A,FALSE,"B2";#N/A,#N/A,FALSE,"B3";#N/A,#N/A,FALSE,"A4";#N/A,#N/A,FALSE,"A3";#N/A,#N/A,FALSE,"A2";#N/A,#N/A,FALSE,"A1";#N/A,#N/A,FALSE,"Indice"}</definedName>
    <definedName name="BLPB1" hidden="1">[1]Bloomberg!#REF!</definedName>
    <definedName name="bnmbm" hidden="1">{#N/A,#N/A,TRUE,"Main Issues";#N/A,#N/A,TRUE,"Income statement ($)"}</definedName>
    <definedName name="cc" hidden="1">{#N/A,#N/A,FALSE,"Indice"}</definedName>
    <definedName name="cd" hidden="1">{#N/A,#N/A,FALSE,"Indice"}</definedName>
    <definedName name="cer" hidden="1">{#N/A,#N/A,FALSE,"B1";#N/A,#N/A,FALSE,"B2";#N/A,#N/A,FALSE,"B3";#N/A,#N/A,FALSE,"A4";#N/A,#N/A,FALSE,"A3";#N/A,#N/A,FALSE,"A2";#N/A,#N/A,FALSE,"A1";#N/A,#N/A,FALSE,"Indice"}</definedName>
    <definedName name="cerd" hidden="1">{#N/A,#N/A,FALSE,"B3";#N/A,#N/A,FALSE,"B2";#N/A,#N/A,FALSE,"B1"}</definedName>
    <definedName name="cerdo" hidden="1">{#N/A,#N/A,FALSE,"B3";#N/A,#N/A,FALSE,"B2";#N/A,#N/A,FALSE,"B1"}</definedName>
    <definedName name="CERI" hidden="1">{#N/A,#N/A,FALSE,"B1";#N/A,#N/A,FALSE,"B2";#N/A,#N/A,FALSE,"B3";#N/A,#N/A,FALSE,"A4";#N/A,#N/A,FALSE,"A3";#N/A,#N/A,FALSE,"A2";#N/A,#N/A,FALSE,"A1";#N/A,#N/A,FALSE,"Indice"}</definedName>
    <definedName name="cersa" hidden="1">{#N/A,#N/A,FALSE,"B1";#N/A,#N/A,FALSE,"B2";#N/A,#N/A,FALSE,"B3";#N/A,#N/A,FALSE,"A4";#N/A,#N/A,FALSE,"A3";#N/A,#N/A,FALSE,"A2";#N/A,#N/A,FALSE,"A1";#N/A,#N/A,FALSE,"Indice"}</definedName>
    <definedName name="cesa" hidden="1">{#N/A,#N/A,FALSE,"B1";#N/A,#N/A,FALSE,"B2";#N/A,#N/A,FALSE,"B3";#N/A,#N/A,FALSE,"A4";#N/A,#N/A,FALSE,"A3";#N/A,#N/A,FALSE,"A2";#N/A,#N/A,FALSE,"A1";#N/A,#N/A,FALSE,"Indice"}</definedName>
    <definedName name="Concorsi........" hidden="1">{#N/A,#N/A,FALSE,"B1";#N/A,#N/A,FALSE,"B2";#N/A,#N/A,FALSE,"B3";#N/A,#N/A,FALSE,"A4";#N/A,#N/A,FALSE,"A3";#N/A,#N/A,FALSE,"A2";#N/A,#N/A,FALSE,"A1";#N/A,#N/A,FALSE,"Indice"}</definedName>
    <definedName name="costola" hidden="1">{#N/A,#N/A,FALSE,"Indice"}</definedName>
    <definedName name="coto" hidden="1">{#N/A,#N/A,FALSE,"B1";#N/A,#N/A,FALSE,"B2";#N/A,#N/A,FALSE,"B3";#N/A,#N/A,FALSE,"A4";#N/A,#N/A,FALSE,"A3";#N/A,#N/A,FALSE,"A2";#N/A,#N/A,FALSE,"A1";#N/A,#N/A,FALSE,"Indice"}</definedName>
    <definedName name="cv" hidden="1">{#N/A,#N/A,FALSE,"Indice"}</definedName>
    <definedName name="da" hidden="1">{#N/A,#N/A,FALSE,"A4";#N/A,#N/A,FALSE,"A3";#N/A,#N/A,FALSE,"A2";#N/A,#N/A,FALSE,"A1"}</definedName>
    <definedName name="db" hidden="1">{#N/A,#N/A,FALSE,"B1";#N/A,#N/A,FALSE,"B2";#N/A,#N/A,FALSE,"B3";#N/A,#N/A,FALSE,"A4";#N/A,#N/A,FALSE,"A3";#N/A,#N/A,FALSE,"A2";#N/A,#N/A,FALSE,"A1";#N/A,#N/A,FALSE,"Indice"}</definedName>
    <definedName name="dc" hidden="1">{#N/A,#N/A,FALSE,"A4";#N/A,#N/A,FALSE,"A3";#N/A,#N/A,FALSE,"A2";#N/A,#N/A,FALSE,"A1"}</definedName>
    <definedName name="de" hidden="1">{#N/A,#N/A,FALSE,"B3";#N/A,#N/A,FALSE,"B2";#N/A,#N/A,FALSE,"B1"}</definedName>
    <definedName name="derto" hidden="1">{#N/A,#N/A,FALSE,"B3";#N/A,#N/A,FALSE,"B2";#N/A,#N/A,FALSE,"B1"}</definedName>
    <definedName name="dhgfdsijym" hidden="1">{#N/A,#N/A,FALSE,"B3";#N/A,#N/A,FALSE,"B2";#N/A,#N/A,FALSE,"B1"}</definedName>
    <definedName name="dsa" hidden="1">{#N/A,#N/A,FALSE,"B3";#N/A,#N/A,FALSE,"B2";#N/A,#N/A,FALSE,"B1"}</definedName>
    <definedName name="EEEEEEEEEEEEEE" hidden="1">{#N/A,#N/A,FALSE,"A4";#N/A,#N/A,FALSE,"A3";#N/A,#N/A,FALSE,"A2";#N/A,#N/A,FALSE,"A1"}</definedName>
    <definedName name="ewq" hidden="1">{#N/A,#N/A,FALSE,"B1";#N/A,#N/A,FALSE,"B2";#N/A,#N/A,FALSE,"B3";#N/A,#N/A,FALSE,"A4";#N/A,#N/A,FALSE,"A3";#N/A,#N/A,FALSE,"A2";#N/A,#N/A,FALSE,"A1";#N/A,#N/A,FALSE,"Indice"}</definedName>
    <definedName name="F" hidden="1">{#N/A,#N/A,FALSE,"A4";#N/A,#N/A,FALSE,"A3";#N/A,#N/A,FALSE,"A2";#N/A,#N/A,FALSE,"A1"}</definedName>
    <definedName name="fert" hidden="1">{#N/A,#N/A,FALSE,"A4";#N/A,#N/A,FALSE,"A3";#N/A,#N/A,FALSE,"A2";#N/A,#N/A,FALSE,"A1"}</definedName>
    <definedName name="fr" hidden="1">{#N/A,#N/A,FALSE,"Indice"}</definedName>
    <definedName name="ger" hidden="1">{#N/A,#N/A,FALSE,"Indice"}</definedName>
    <definedName name="germo" hidden="1">{#N/A,#N/A,FALSE,"Indice"}</definedName>
    <definedName name="gino" hidden="1">{#N/A,#N/A,FALSE,"Indice"}</definedName>
    <definedName name="hiu" hidden="1">{#N/A,#N/A,FALSE,"Indice"}</definedName>
    <definedName name="io" hidden="1">{#N/A,#N/A,FALSE,"Indice"}</definedName>
    <definedName name="iou" hidden="1">{#N/A,#N/A,FALSE,"B3";#N/A,#N/A,FALSE,"B2";#N/A,#N/A,FALSE,"B1"}</definedName>
    <definedName name="IQB_BOOKMARK_COUNT" hidden="1">4</definedName>
    <definedName name="IQB_BOOKMARK_LOCATION_0" hidden="1">'[2]Riepilogo Dati SP 2013'!#REF!</definedName>
    <definedName name="IQB_BOOKMARK_LOCATION_1" hidden="1">#REF!</definedName>
    <definedName name="IQB_BOOKMARK_LOCATION_2" hidden="1">#REF!</definedName>
    <definedName name="jh" hidden="1">{#N/A,#N/A,FALSE,"B1";#N/A,#N/A,FALSE,"B2";#N/A,#N/A,FALSE,"B3";#N/A,#N/A,FALSE,"A4";#N/A,#N/A,FALSE,"A3";#N/A,#N/A,FALSE,"A2";#N/A,#N/A,FALSE,"A1";#N/A,#N/A,FALSE,"Indice"}</definedName>
    <definedName name="jjj" hidden="1">{#N/A,#N/A,FALSE,"B1";#N/A,#N/A,FALSE,"B2";#N/A,#N/A,FALSE,"B3";#N/A,#N/A,FALSE,"A4";#N/A,#N/A,FALSE,"A3";#N/A,#N/A,FALSE,"A2";#N/A,#N/A,FALSE,"A1";#N/A,#N/A,FALSE,"Indice"}</definedName>
    <definedName name="JJJJ" hidden="1">{#N/A,#N/A,FALSE,"B1";#N/A,#N/A,FALSE,"B2";#N/A,#N/A,FALSE,"B3";#N/A,#N/A,FALSE,"A4";#N/A,#N/A,FALSE,"A3";#N/A,#N/A,FALSE,"A2";#N/A,#N/A,FALSE,"A1";#N/A,#N/A,FALSE,"Indice"}</definedName>
    <definedName name="ki" hidden="1">{#N/A,#N/A,FALSE,"Indice"}</definedName>
    <definedName name="kkhjkjkjkl" hidden="1">{#N/A,#N/A,FALSE,"B3";#N/A,#N/A,FALSE,"B2";#N/A,#N/A,FALSE,"B1"}</definedName>
    <definedName name="kl" hidden="1">{#N/A,#N/A,FALSE,"B1";#N/A,#N/A,FALSE,"B2";#N/A,#N/A,FALSE,"B3";#N/A,#N/A,FALSE,"A4";#N/A,#N/A,FALSE,"A3";#N/A,#N/A,FALSE,"A2";#N/A,#N/A,FALSE,"A1";#N/A,#N/A,FALSE,"Indice"}</definedName>
    <definedName name="kloi" hidden="1">{#N/A,#N/A,FALSE,"A4";#N/A,#N/A,FALSE,"A3";#N/A,#N/A,FALSE,"A2";#N/A,#N/A,FALSE,"A1"}</definedName>
    <definedName name="larini" hidden="1">{#N/A,#N/A,FALSE,"A4";#N/A,#N/A,FALSE,"A3";#N/A,#N/A,FALSE,"A2";#N/A,#N/A,FALSE,"A1"}</definedName>
    <definedName name="li" hidden="1">{#N/A,#N/A,FALSE,"A4";#N/A,#N/A,FALSE,"A3";#N/A,#N/A,FALSE,"A2";#N/A,#N/A,FALSE,"A1"}</definedName>
    <definedName name="LIU" hidden="1">{#N/A,#N/A,FALSE,"A4";#N/A,#N/A,FALSE,"A3";#N/A,#N/A,FALSE,"A2";#N/A,#N/A,FALSE,"A1"}</definedName>
    <definedName name="lkjh" hidden="1">{#N/A,#N/A,FALSE,"Indice"}</definedName>
    <definedName name="lo" hidden="1">{#N/A,#N/A,FALSE,"B3";#N/A,#N/A,FALSE,"B2";#N/A,#N/A,FALSE,"B1"}</definedName>
    <definedName name="ly" hidden="1">{#N/A,#N/A,FALSE,"B1";#N/A,#N/A,FALSE,"B2";#N/A,#N/A,FALSE,"B3";#N/A,#N/A,FALSE,"A4";#N/A,#N/A,FALSE,"A3";#N/A,#N/A,FALSE,"A2";#N/A,#N/A,FALSE,"A1";#N/A,#N/A,FALSE,"Indice"}</definedName>
    <definedName name="MATT" hidden="1">{#N/A,#N/A,TRUE,"Main Issues";#N/A,#N/A,TRUE,"Income statement ($)"}</definedName>
    <definedName name="min" hidden="1">{#N/A,#N/A,FALSE,"B1";#N/A,#N/A,FALSE,"B2";#N/A,#N/A,FALSE,"B3";#N/A,#N/A,FALSE,"A4";#N/A,#N/A,FALSE,"A3";#N/A,#N/A,FALSE,"A2";#N/A,#N/A,FALSE,"A1";#N/A,#N/A,FALSE,"Indice"}</definedName>
    <definedName name="mio" hidden="1">{#N/A,#N/A,FALSE,"Indice"}</definedName>
    <definedName name="mn" hidden="1">{#N/A,#N/A,FALSE,"Indice"}</definedName>
    <definedName name="mode" hidden="1">{#N/A,#N/A,FALSE,"B1";#N/A,#N/A,FALSE,"B2";#N/A,#N/A,FALSE,"B3";#N/A,#N/A,FALSE,"A4";#N/A,#N/A,FALSE,"A3";#N/A,#N/A,FALSE,"A2";#N/A,#N/A,FALSE,"A1";#N/A,#N/A,FALSE,"Indice"}</definedName>
    <definedName name="model" hidden="1">{#N/A,#N/A,FALSE,"B1";#N/A,#N/A,FALSE,"B2";#N/A,#N/A,FALSE,"B3";#N/A,#N/A,FALSE,"A4";#N/A,#N/A,FALSE,"A3";#N/A,#N/A,FALSE,"A2";#N/A,#N/A,FALSE,"A1";#N/A,#N/A,FALSE,"Indice"}</definedName>
    <definedName name="modell" hidden="1">{#N/A,#N/A,FALSE,"Indice"}</definedName>
    <definedName name="modello" hidden="1">{#N/A,#N/A,FALSE,"Indice"}</definedName>
    <definedName name="moi" hidden="1">{#N/A,#N/A,FALSE,"A4";#N/A,#N/A,FALSE,"A3";#N/A,#N/A,FALSE,"A2";#N/A,#N/A,FALSE,"A1"}</definedName>
    <definedName name="muy" hidden="1">{#N/A,#N/A,FALSE,"B3";#N/A,#N/A,FALSE,"B2";#N/A,#N/A,FALSE,"B1"}</definedName>
    <definedName name="nn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nnnnnn" hidden="1">{#N/A,#N/A,FALSE,"A4";#N/A,#N/A,FALSE,"A3";#N/A,#N/A,FALSE,"A2";#N/A,#N/A,FALSE,"A1"}</definedName>
    <definedName name="ok" hidden="1">{#N/A,#N/A,FALSE,"B3";#N/A,#N/A,FALSE,"B2";#N/A,#N/A,FALSE,"B1"}</definedName>
    <definedName name="pino" hidden="1">{#N/A,#N/A,FALSE,"Indice"}</definedName>
    <definedName name="pippo" hidden="1">{#N/A,#N/A,FALSE,"Indice"}</definedName>
    <definedName name="PIVOT_1997" hidden="1">{#N/A,#N/A,FALSE,"A4";#N/A,#N/A,FALSE,"A3";#N/A,#N/A,FALSE,"A2";#N/A,#N/A,FALSE,"A1"}</definedName>
    <definedName name="pluto" hidden="1">{#N/A,#N/A,FALSE,"Indice"}</definedName>
    <definedName name="prova" hidden="1">{#N/A,#N/A,FALSE,"B1";#N/A,#N/A,FALSE,"B2";#N/A,#N/A,FALSE,"B3";#N/A,#N/A,FALSE,"A4";#N/A,#N/A,FALSE,"A3";#N/A,#N/A,FALSE,"A2";#N/A,#N/A,FALSE,"A1";#N/A,#N/A,FALSE,"Indice"}</definedName>
    <definedName name="pwoefu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pwoefù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qqqq" hidden="1">{#N/A,#N/A,FALSE,"A4";#N/A,#N/A,FALSE,"A3";#N/A,#N/A,FALSE,"A2";#N/A,#N/A,FALSE,"A1"}</definedName>
    <definedName name="qqqqq" hidden="1">{#N/A,#N/A,FALSE,"Indice"}</definedName>
    <definedName name="qqqqqa" hidden="1">{#N/A,#N/A,FALSE,"B3";#N/A,#N/A,FALSE,"B2";#N/A,#N/A,FALSE,"B1"}</definedName>
    <definedName name="QW" hidden="1">{#N/A,#N/A,FALSE,"Indice"}</definedName>
    <definedName name="resa" hidden="1">{#N/A,#N/A,FALSE,"B1";#N/A,#N/A,FALSE,"B2";#N/A,#N/A,FALSE,"B3";#N/A,#N/A,FALSE,"A4";#N/A,#N/A,FALSE,"A3";#N/A,#N/A,FALSE,"A2";#N/A,#N/A,FALSE,"A1";#N/A,#N/A,FALSE,"Indice"}</definedName>
    <definedName name="ricavink" hidden="1">{#N/A,#N/A,FALSE,"B1";#N/A,#N/A,FALSE,"B2";#N/A,#N/A,FALSE,"B3";#N/A,#N/A,FALSE,"A4";#N/A,#N/A,FALSE,"A3";#N/A,#N/A,FALSE,"A2";#N/A,#N/A,FALSE,"A1";#N/A,#N/A,FALSE,"Indice"}</definedName>
    <definedName name="sa" hidden="1">{#N/A,#N/A,FALSE,"B1";#N/A,#N/A,FALSE,"B2";#N/A,#N/A,FALSE,"B3";#N/A,#N/A,FALSE,"A4";#N/A,#N/A,FALSE,"A3";#N/A,#N/A,FALSE,"A2";#N/A,#N/A,FALSE,"A1";#N/A,#N/A,FALSE,"Indice"}</definedName>
    <definedName name="sader" hidden="1">{#N/A,#N/A,FALSE,"B1";#N/A,#N/A,FALSE,"B2";#N/A,#N/A,FALSE,"B3";#N/A,#N/A,FALSE,"A4";#N/A,#N/A,FALSE,"A3";#N/A,#N/A,FALSE,"A2";#N/A,#N/A,FALSE,"A1";#N/A,#N/A,FALSE,"Indice"}</definedName>
    <definedName name="sae" hidden="1">{#N/A,#N/A,FALSE,"Indice"}</definedName>
    <definedName name="SDAd" hidden="1">{#N/A,#N/A,FALSE,"Indice"}</definedName>
    <definedName name="SED" hidden="1">{#N/A,#N/A,FALSE,"A4";#N/A,#N/A,FALSE,"A3";#N/A,#N/A,FALSE,"A2";#N/A,#N/A,FALSE,"A1"}</definedName>
    <definedName name="sfa" hidden="1">{#N/A,#N/A,FALSE,"A4";#N/A,#N/A,FALSE,"A3";#N/A,#N/A,FALSE,"A2";#N/A,#N/A,FALSE,"A1"}</definedName>
    <definedName name="spese" hidden="1">{#N/A,#N/A,FALSE,"A4";#N/A,#N/A,FALSE,"A3";#N/A,#N/A,FALSE,"A2";#N/A,#N/A,FALSE,"A1"}</definedName>
    <definedName name="sq" hidden="1">{#N/A,#N/A,FALSE,"Indice"}</definedName>
    <definedName name="sss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sss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w" hidden="1">{#N/A,#N/A,FALSE,"B1";#N/A,#N/A,FALSE,"B2";#N/A,#N/A,FALSE,"B3";#N/A,#N/A,FALSE,"A4";#N/A,#N/A,FALSE,"A3";#N/A,#N/A,FALSE,"A2";#N/A,#N/A,FALSE,"A1";#N/A,#N/A,FALSE,"Indice"}</definedName>
    <definedName name="td" hidden="1">{#N/A,#N/A,FALSE,"Indice"}</definedName>
    <definedName name="_xlnm.Print_Titles" localSheetId="1">'Allegato 3.a'!$1:$8</definedName>
    <definedName name="_xlnm.Print_Titles" localSheetId="0">'Modello LA'!$1:$8</definedName>
    <definedName name="tre" hidden="1">{#N/A,#N/A,FALSE,"Indice"}</definedName>
    <definedName name="ver" hidden="1">{#N/A,#N/A,FALSE,"B3";#N/A,#N/A,FALSE,"B2";#N/A,#N/A,FALSE,"B1"}</definedName>
    <definedName name="verd" hidden="1">{#N/A,#N/A,FALSE,"B1";#N/A,#N/A,FALSE,"B2";#N/A,#N/A,FALSE,"B3";#N/A,#N/A,FALSE,"A4";#N/A,#N/A,FALSE,"A3";#N/A,#N/A,FALSE,"A2";#N/A,#N/A,FALSE,"A1";#N/A,#N/A,FALSE,"Indice"}</definedName>
    <definedName name="verfi" hidden="1">{#N/A,#N/A,FALSE,"A4";#N/A,#N/A,FALSE,"A3";#N/A,#N/A,FALSE,"A2";#N/A,#N/A,FALSE,"A1"}</definedName>
    <definedName name="vf" hidden="1">{#N/A,#N/A,FALSE,"A4";#N/A,#N/A,FALSE,"A3";#N/A,#N/A,FALSE,"A2";#N/A,#N/A,FALSE,"A1"}</definedName>
    <definedName name="vio" hidden="1">{#N/A,#N/A,FALSE,"A4";#N/A,#N/A,FALSE,"A3";#N/A,#N/A,FALSE,"A2";#N/A,#N/A,FALSE,"A1"}</definedName>
    <definedName name="wq" hidden="1">{#N/A,#N/A,FALSE,"B1";#N/A,#N/A,FALSE,"B2";#N/A,#N/A,FALSE,"B3";#N/A,#N/A,FALSE,"A4";#N/A,#N/A,FALSE,"A3";#N/A,#N/A,FALSE,"A2";#N/A,#N/A,FALSE,"A1";#N/A,#N/A,FALSE,"Indice"}</definedName>
    <definedName name="wrn.Danilo." hidden="1">{#N/A,#N/A,TRUE,"Main Issues";#N/A,#N/A,TRUE,"Income statement ($)"}</definedName>
    <definedName name="wrn.Elab" hidden="1">{#N/A,#N/A,FALSE,"A4";#N/A,#N/A,FALSE,"A3";#N/A,#N/A,FALSE,"A2";#N/A,#N/A,FALSE,"A1"}</definedName>
    <definedName name="wrn.Elaborati._.di._.sintesi." hidden="1">{#N/A,#N/A,FALSE,"A4";#N/A,#N/A,FALSE,"A3";#N/A,#N/A,FALSE,"A2";#N/A,#N/A,FALSE,"A1"}</definedName>
    <definedName name="wrn.Indice." hidden="1">{#N/A,#N/A,FALSE,"Indice"}</definedName>
    <definedName name="wrn.Modello.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wrn.Prospetti._.di._.bilancio." hidden="1">{#N/A,#N/A,FALSE,"B3";#N/A,#N/A,FALSE,"B2";#N/A,#N/A,FALSE,"B1"}</definedName>
    <definedName name="wrn.Tutti." hidden="1">{#N/A,#N/A,FALSE,"B1";#N/A,#N/A,FALSE,"B2";#N/A,#N/A,FALSE,"B3";#N/A,#N/A,FALSE,"A4";#N/A,#N/A,FALSE,"A3";#N/A,#N/A,FALSE,"A2";#N/A,#N/A,FALSE,"A1";#N/A,#N/A,FALSE,"Indice"}</definedName>
    <definedName name="wrn.Valuation." hidden="1">{#N/A,#N/A,FALSE,"Colombo";#N/A,#N/A,FALSE,"Colata";#N/A,#N/A,FALSE,"Colombo + Colata"}</definedName>
    <definedName name="x" hidden="1">{#N/A,#N/A,FALSE,"B1";#N/A,#N/A,FALSE,"B2";#N/A,#N/A,FALSE,"B3";#N/A,#N/A,FALSE,"A4";#N/A,#N/A,FALSE,"A3";#N/A,#N/A,FALSE,"A2";#N/A,#N/A,FALSE,"A1";#N/A,#N/A,FALSE,"Indice"}</definedName>
    <definedName name="xas" hidden="1">{#N/A,#N/A,FALSE,"Indice"}</definedName>
    <definedName name="ZA" hidden="1">{#N/A,#N/A,FALSE,"B1";#N/A,#N/A,FALSE,"B2";#N/A,#N/A,FALSE,"B3";#N/A,#N/A,FALSE,"A4";#N/A,#N/A,FALSE,"A3";#N/A,#N/A,FALSE,"A2";#N/A,#N/A,FALSE,"A1";#N/A,#N/A,FALSE,"Indice"}</definedName>
  </definedNames>
  <calcPr calcId="152511"/>
</workbook>
</file>

<file path=xl/calcChain.xml><?xml version="1.0" encoding="utf-8"?>
<calcChain xmlns="http://schemas.openxmlformats.org/spreadsheetml/2006/main">
  <c r="F43" i="11" l="1"/>
  <c r="G43" i="11"/>
  <c r="H43" i="11"/>
  <c r="I43" i="11"/>
  <c r="J43" i="11"/>
  <c r="K43" i="11"/>
  <c r="L43" i="11"/>
  <c r="M43" i="11"/>
  <c r="E120" i="11" l="1"/>
  <c r="E119" i="11"/>
  <c r="E118" i="11"/>
  <c r="E117" i="11"/>
  <c r="E116" i="11"/>
  <c r="E115" i="11"/>
  <c r="E114" i="11"/>
  <c r="E113" i="11"/>
  <c r="E112" i="11"/>
  <c r="E111" i="11"/>
  <c r="E110" i="11"/>
  <c r="E109" i="11"/>
  <c r="E108" i="11"/>
  <c r="E107" i="11"/>
  <c r="E106" i="11"/>
  <c r="E105" i="11"/>
  <c r="E104" i="11"/>
  <c r="E103" i="11"/>
  <c r="E102" i="11"/>
  <c r="E101" i="11"/>
  <c r="F10" i="11" l="1"/>
  <c r="G10" i="11"/>
  <c r="H10" i="11"/>
  <c r="I10" i="11"/>
  <c r="J10" i="11"/>
  <c r="K10" i="11"/>
  <c r="L10" i="11"/>
  <c r="M10" i="11"/>
  <c r="E10" i="5" l="1"/>
  <c r="G106" i="11" l="1"/>
  <c r="H106" i="11"/>
  <c r="I106" i="11"/>
  <c r="J106" i="11"/>
  <c r="K106" i="11"/>
  <c r="L106" i="11"/>
  <c r="M106" i="11"/>
  <c r="F106" i="11"/>
  <c r="G102" i="11"/>
  <c r="G101" i="11" s="1"/>
  <c r="G118" i="11" s="1"/>
  <c r="H102" i="11"/>
  <c r="H101" i="11" s="1"/>
  <c r="I102" i="11"/>
  <c r="I101" i="11" s="1"/>
  <c r="J102" i="11"/>
  <c r="J101" i="11" s="1"/>
  <c r="K102" i="11"/>
  <c r="K101" i="11" s="1"/>
  <c r="K118" i="11" s="1"/>
  <c r="I5" i="12" s="1"/>
  <c r="L102" i="11"/>
  <c r="L101" i="11" s="1"/>
  <c r="M102" i="11"/>
  <c r="M101" i="11" s="1"/>
  <c r="M118" i="11" s="1"/>
  <c r="F102" i="11"/>
  <c r="F101" i="11" s="1"/>
  <c r="F118" i="11" s="1"/>
  <c r="G90" i="11"/>
  <c r="H90" i="11"/>
  <c r="I90" i="11"/>
  <c r="J90" i="11"/>
  <c r="K90" i="11"/>
  <c r="L90" i="11"/>
  <c r="M90" i="11"/>
  <c r="F90" i="11"/>
  <c r="G84" i="11"/>
  <c r="H84" i="11"/>
  <c r="I84" i="11"/>
  <c r="J84" i="11"/>
  <c r="K84" i="11"/>
  <c r="L84" i="11"/>
  <c r="M84" i="11"/>
  <c r="F84" i="11"/>
  <c r="G76" i="11"/>
  <c r="G75" i="11" s="1"/>
  <c r="H76" i="11"/>
  <c r="H75" i="11" s="1"/>
  <c r="I76" i="11"/>
  <c r="I75" i="11" s="1"/>
  <c r="J76" i="11"/>
  <c r="J75" i="11" s="1"/>
  <c r="K76" i="11"/>
  <c r="K75" i="11" s="1"/>
  <c r="L76" i="11"/>
  <c r="L75" i="11" s="1"/>
  <c r="M76" i="11"/>
  <c r="M75" i="11" s="1"/>
  <c r="F76" i="11"/>
  <c r="F75" i="11" s="1"/>
  <c r="G68" i="11"/>
  <c r="H68" i="11"/>
  <c r="I68" i="11"/>
  <c r="J68" i="11"/>
  <c r="K68" i="11"/>
  <c r="L68" i="11"/>
  <c r="M68" i="11"/>
  <c r="F68" i="11"/>
  <c r="G62" i="11"/>
  <c r="G61" i="11" s="1"/>
  <c r="H62" i="11"/>
  <c r="H61" i="11" s="1"/>
  <c r="I62" i="11"/>
  <c r="I61" i="11" s="1"/>
  <c r="J62" i="11"/>
  <c r="J61" i="11" s="1"/>
  <c r="K62" i="11"/>
  <c r="K61" i="11" s="1"/>
  <c r="L62" i="11"/>
  <c r="L61" i="11" s="1"/>
  <c r="M62" i="11"/>
  <c r="M61" i="11" s="1"/>
  <c r="F62" i="11"/>
  <c r="F61" i="11" s="1"/>
  <c r="G56" i="11"/>
  <c r="G55" i="11" s="1"/>
  <c r="H56" i="11"/>
  <c r="H55" i="11" s="1"/>
  <c r="I56" i="11"/>
  <c r="I55" i="11" s="1"/>
  <c r="J56" i="11"/>
  <c r="J55" i="11" s="1"/>
  <c r="K56" i="11"/>
  <c r="K55" i="11" s="1"/>
  <c r="L56" i="11"/>
  <c r="L55" i="11" s="1"/>
  <c r="M56" i="11"/>
  <c r="M55" i="11" s="1"/>
  <c r="F56" i="11"/>
  <c r="F55" i="11" s="1"/>
  <c r="G51" i="11"/>
  <c r="H51" i="11"/>
  <c r="I51" i="11"/>
  <c r="J51" i="11"/>
  <c r="K51" i="11"/>
  <c r="K49" i="11" s="1"/>
  <c r="L51" i="11"/>
  <c r="L49" i="11" s="1"/>
  <c r="M51" i="11"/>
  <c r="F51" i="11"/>
  <c r="F49" i="11" s="1"/>
  <c r="G49" i="11"/>
  <c r="H49" i="11"/>
  <c r="I49" i="11"/>
  <c r="J49" i="11"/>
  <c r="M49" i="11"/>
  <c r="G37" i="11"/>
  <c r="H37" i="11"/>
  <c r="I37" i="11"/>
  <c r="J37" i="11"/>
  <c r="K37" i="11"/>
  <c r="L37" i="11"/>
  <c r="M37" i="11"/>
  <c r="F37" i="11"/>
  <c r="G30" i="11"/>
  <c r="G29" i="11" s="1"/>
  <c r="H30" i="11"/>
  <c r="H29" i="11" s="1"/>
  <c r="I30" i="11"/>
  <c r="J30" i="11"/>
  <c r="K30" i="11"/>
  <c r="L30" i="11"/>
  <c r="M30" i="11"/>
  <c r="F30" i="11"/>
  <c r="G22" i="11"/>
  <c r="H22" i="11"/>
  <c r="I22" i="11"/>
  <c r="J22" i="11"/>
  <c r="K22" i="11"/>
  <c r="L22" i="11"/>
  <c r="M22" i="11"/>
  <c r="F22" i="11"/>
  <c r="G18" i="11"/>
  <c r="G17" i="11" s="1"/>
  <c r="G27" i="11" s="1"/>
  <c r="H18" i="11"/>
  <c r="H17" i="11" s="1"/>
  <c r="H27" i="11" s="1"/>
  <c r="I18" i="11"/>
  <c r="J18" i="11"/>
  <c r="K18" i="11"/>
  <c r="L18" i="11"/>
  <c r="M18" i="11"/>
  <c r="F18" i="11"/>
  <c r="F17" i="11" s="1"/>
  <c r="F27" i="11" s="1"/>
  <c r="E14" i="11"/>
  <c r="R109" i="5"/>
  <c r="R110" i="5"/>
  <c r="R111" i="5"/>
  <c r="R112" i="5"/>
  <c r="R113" i="5"/>
  <c r="R114" i="5"/>
  <c r="R115" i="5"/>
  <c r="R116" i="5"/>
  <c r="R117" i="5"/>
  <c r="R119" i="5"/>
  <c r="R103" i="5"/>
  <c r="R104" i="5"/>
  <c r="R105" i="5"/>
  <c r="R107" i="5"/>
  <c r="R108" i="5"/>
  <c r="R85" i="5"/>
  <c r="E85" i="11" s="1"/>
  <c r="R86" i="5"/>
  <c r="E86" i="11" s="1"/>
  <c r="R87" i="5"/>
  <c r="E87" i="11" s="1"/>
  <c r="R88" i="5"/>
  <c r="E88" i="11" s="1"/>
  <c r="R89" i="5"/>
  <c r="E89" i="11" s="1"/>
  <c r="R91" i="5"/>
  <c r="E91" i="11" s="1"/>
  <c r="R92" i="5"/>
  <c r="E92" i="11" s="1"/>
  <c r="R93" i="5"/>
  <c r="E93" i="11" s="1"/>
  <c r="R94" i="5"/>
  <c r="E94" i="11" s="1"/>
  <c r="R95" i="5"/>
  <c r="E95" i="11" s="1"/>
  <c r="R96" i="5"/>
  <c r="E96" i="11" s="1"/>
  <c r="R97" i="5"/>
  <c r="E97" i="11" s="1"/>
  <c r="R98" i="5"/>
  <c r="E98" i="11" s="1"/>
  <c r="R79" i="5"/>
  <c r="E79" i="11" s="1"/>
  <c r="R80" i="5"/>
  <c r="E80" i="11" s="1"/>
  <c r="R81" i="5"/>
  <c r="E81" i="11" s="1"/>
  <c r="R82" i="5"/>
  <c r="E82" i="11" s="1"/>
  <c r="R83" i="5"/>
  <c r="E83" i="11" s="1"/>
  <c r="R72" i="5"/>
  <c r="E72" i="11" s="1"/>
  <c r="R73" i="5"/>
  <c r="E73" i="11" s="1"/>
  <c r="R74" i="5"/>
  <c r="E74" i="11" s="1"/>
  <c r="R77" i="5"/>
  <c r="E77" i="11" s="1"/>
  <c r="R78" i="5"/>
  <c r="E78" i="11" s="1"/>
  <c r="R63" i="5"/>
  <c r="E63" i="11" s="1"/>
  <c r="R64" i="5"/>
  <c r="E64" i="11" s="1"/>
  <c r="R65" i="5"/>
  <c r="E65" i="11" s="1"/>
  <c r="R66" i="5"/>
  <c r="E66" i="11" s="1"/>
  <c r="R67" i="5"/>
  <c r="E67" i="11" s="1"/>
  <c r="R69" i="5"/>
  <c r="E69" i="11" s="1"/>
  <c r="R70" i="5"/>
  <c r="E70" i="11" s="1"/>
  <c r="R71" i="5"/>
  <c r="E71" i="11" s="1"/>
  <c r="R52" i="5"/>
  <c r="E52" i="11" s="1"/>
  <c r="R53" i="5"/>
  <c r="E53" i="11" s="1"/>
  <c r="R54" i="5"/>
  <c r="E54" i="11" s="1"/>
  <c r="R57" i="5"/>
  <c r="E57" i="11" s="1"/>
  <c r="R58" i="5"/>
  <c r="E58" i="11" s="1"/>
  <c r="R59" i="5"/>
  <c r="E59" i="11" s="1"/>
  <c r="R60" i="5"/>
  <c r="E60" i="11" s="1"/>
  <c r="R47" i="5"/>
  <c r="E47" i="11" s="1"/>
  <c r="R48" i="5"/>
  <c r="E48" i="11" s="1"/>
  <c r="R50" i="5"/>
  <c r="E50" i="11" s="1"/>
  <c r="R44" i="5"/>
  <c r="E44" i="11" s="1"/>
  <c r="R45" i="5"/>
  <c r="E45" i="11" s="1"/>
  <c r="R46" i="5"/>
  <c r="E46" i="11" s="1"/>
  <c r="R38" i="5"/>
  <c r="E38" i="11" s="1"/>
  <c r="R39" i="5"/>
  <c r="E39" i="11" s="1"/>
  <c r="R40" i="5"/>
  <c r="E40" i="11" s="1"/>
  <c r="R41" i="5"/>
  <c r="E41" i="11" s="1"/>
  <c r="R42" i="5"/>
  <c r="E42" i="11" s="1"/>
  <c r="R31" i="5"/>
  <c r="E31" i="11" s="1"/>
  <c r="R32" i="5"/>
  <c r="E32" i="11" s="1"/>
  <c r="R33" i="5"/>
  <c r="E33" i="11" s="1"/>
  <c r="R34" i="5"/>
  <c r="E34" i="11" s="1"/>
  <c r="R35" i="5"/>
  <c r="E35" i="11" s="1"/>
  <c r="R36" i="5"/>
  <c r="E36" i="11" s="1"/>
  <c r="R26" i="5"/>
  <c r="E26" i="11" s="1"/>
  <c r="R25" i="5"/>
  <c r="E25" i="11" s="1"/>
  <c r="R24" i="5"/>
  <c r="E24" i="11" s="1"/>
  <c r="R23" i="5"/>
  <c r="E23" i="11" s="1"/>
  <c r="R19" i="5"/>
  <c r="E19" i="11" s="1"/>
  <c r="R20" i="5"/>
  <c r="E20" i="11" s="1"/>
  <c r="R21" i="5"/>
  <c r="E21" i="11" s="1"/>
  <c r="R16" i="5"/>
  <c r="E16" i="11" s="1"/>
  <c r="R11" i="5"/>
  <c r="E11" i="11" s="1"/>
  <c r="R12" i="5"/>
  <c r="E12" i="11" s="1"/>
  <c r="R13" i="5"/>
  <c r="E13" i="11" s="1"/>
  <c r="R14" i="5"/>
  <c r="R15" i="5"/>
  <c r="E15" i="11" s="1"/>
  <c r="F106" i="5"/>
  <c r="G106" i="5"/>
  <c r="H106" i="5"/>
  <c r="I106" i="5"/>
  <c r="J106" i="5"/>
  <c r="K106" i="5"/>
  <c r="L106" i="5"/>
  <c r="M106" i="5"/>
  <c r="N106" i="5"/>
  <c r="O106" i="5"/>
  <c r="P106" i="5"/>
  <c r="Q106" i="5"/>
  <c r="E106" i="5"/>
  <c r="F102" i="5"/>
  <c r="F101" i="5" s="1"/>
  <c r="G102" i="5"/>
  <c r="H102" i="5"/>
  <c r="H101" i="5" s="1"/>
  <c r="I102" i="5"/>
  <c r="J102" i="5"/>
  <c r="J101" i="5" s="1"/>
  <c r="K102" i="5"/>
  <c r="L102" i="5"/>
  <c r="L101" i="5" s="1"/>
  <c r="M102" i="5"/>
  <c r="N102" i="5"/>
  <c r="N101" i="5" s="1"/>
  <c r="O102" i="5"/>
  <c r="P102" i="5"/>
  <c r="P101" i="5" s="1"/>
  <c r="Q102" i="5"/>
  <c r="E102" i="5"/>
  <c r="G101" i="5"/>
  <c r="G118" i="5" s="1"/>
  <c r="I101" i="5"/>
  <c r="K101" i="5"/>
  <c r="K118" i="5" s="1"/>
  <c r="M101" i="5"/>
  <c r="M118" i="5" s="1"/>
  <c r="O101" i="5"/>
  <c r="O118" i="5" s="1"/>
  <c r="Q101" i="5"/>
  <c r="Q118" i="5" s="1"/>
  <c r="F90" i="5"/>
  <c r="G90" i="5"/>
  <c r="H90" i="5"/>
  <c r="I90" i="5"/>
  <c r="J90" i="5"/>
  <c r="K90" i="5"/>
  <c r="L90" i="5"/>
  <c r="M90" i="5"/>
  <c r="N90" i="5"/>
  <c r="O90" i="5"/>
  <c r="P90" i="5"/>
  <c r="Q90" i="5"/>
  <c r="E90" i="5"/>
  <c r="F84" i="5"/>
  <c r="G84" i="5"/>
  <c r="H84" i="5"/>
  <c r="I84" i="5"/>
  <c r="J84" i="5"/>
  <c r="K84" i="5"/>
  <c r="L84" i="5"/>
  <c r="M84" i="5"/>
  <c r="N84" i="5"/>
  <c r="O84" i="5"/>
  <c r="P84" i="5"/>
  <c r="Q84" i="5"/>
  <c r="E84" i="5"/>
  <c r="F76" i="5"/>
  <c r="G76" i="5"/>
  <c r="H76" i="5"/>
  <c r="H75" i="5" s="1"/>
  <c r="I76" i="5"/>
  <c r="I75" i="5" s="1"/>
  <c r="J76" i="5"/>
  <c r="J75" i="5" s="1"/>
  <c r="K76" i="5"/>
  <c r="K75" i="5" s="1"/>
  <c r="L76" i="5"/>
  <c r="L75" i="5" s="1"/>
  <c r="M76" i="5"/>
  <c r="M75" i="5" s="1"/>
  <c r="N76" i="5"/>
  <c r="O76" i="5"/>
  <c r="P76" i="5"/>
  <c r="P75" i="5" s="1"/>
  <c r="Q76" i="5"/>
  <c r="Q75" i="5" s="1"/>
  <c r="E76" i="5"/>
  <c r="E75" i="5" s="1"/>
  <c r="F75" i="5"/>
  <c r="G75" i="5"/>
  <c r="N75" i="5"/>
  <c r="O75" i="5"/>
  <c r="F68" i="5"/>
  <c r="G68" i="5"/>
  <c r="H68" i="5"/>
  <c r="I68" i="5"/>
  <c r="J68" i="5"/>
  <c r="K68" i="5"/>
  <c r="L68" i="5"/>
  <c r="M68" i="5"/>
  <c r="N68" i="5"/>
  <c r="O68" i="5"/>
  <c r="P68" i="5"/>
  <c r="P61" i="5" s="1"/>
  <c r="Q68" i="5"/>
  <c r="E68" i="5"/>
  <c r="F62" i="5"/>
  <c r="G62" i="5"/>
  <c r="H62" i="5"/>
  <c r="I62" i="5"/>
  <c r="J62" i="5"/>
  <c r="K62" i="5"/>
  <c r="L62" i="5"/>
  <c r="M62" i="5"/>
  <c r="N62" i="5"/>
  <c r="O62" i="5"/>
  <c r="O61" i="5" s="1"/>
  <c r="P62" i="5"/>
  <c r="Q62" i="5"/>
  <c r="E62" i="5"/>
  <c r="H61" i="5"/>
  <c r="F56" i="5"/>
  <c r="F55" i="5" s="1"/>
  <c r="G56" i="5"/>
  <c r="H56" i="5"/>
  <c r="H55" i="5" s="1"/>
  <c r="I56" i="5"/>
  <c r="I55" i="5" s="1"/>
  <c r="J56" i="5"/>
  <c r="J55" i="5" s="1"/>
  <c r="K56" i="5"/>
  <c r="L56" i="5"/>
  <c r="L55" i="5" s="1"/>
  <c r="M56" i="5"/>
  <c r="M55" i="5" s="1"/>
  <c r="N56" i="5"/>
  <c r="N55" i="5" s="1"/>
  <c r="O56" i="5"/>
  <c r="P56" i="5"/>
  <c r="P55" i="5" s="1"/>
  <c r="Q56" i="5"/>
  <c r="Q55" i="5" s="1"/>
  <c r="E56" i="5"/>
  <c r="E55" i="5" s="1"/>
  <c r="G55" i="5"/>
  <c r="K55" i="5"/>
  <c r="O55" i="5"/>
  <c r="F51" i="5"/>
  <c r="G51" i="5"/>
  <c r="G49" i="5" s="1"/>
  <c r="H51" i="5"/>
  <c r="I51" i="5"/>
  <c r="I49" i="5" s="1"/>
  <c r="J51" i="5"/>
  <c r="J49" i="5" s="1"/>
  <c r="K51" i="5"/>
  <c r="K49" i="5" s="1"/>
  <c r="L51" i="5"/>
  <c r="L49" i="5" s="1"/>
  <c r="M51" i="5"/>
  <c r="M49" i="5" s="1"/>
  <c r="N51" i="5"/>
  <c r="O51" i="5"/>
  <c r="O49" i="5" s="1"/>
  <c r="P51" i="5"/>
  <c r="Q51" i="5"/>
  <c r="Q49" i="5" s="1"/>
  <c r="E51" i="5"/>
  <c r="F49" i="5"/>
  <c r="H49" i="5"/>
  <c r="N49" i="5"/>
  <c r="P49" i="5"/>
  <c r="E49" i="5"/>
  <c r="F43" i="5"/>
  <c r="G43" i="5"/>
  <c r="H43" i="5"/>
  <c r="I43" i="5"/>
  <c r="J43" i="5"/>
  <c r="K43" i="5"/>
  <c r="L43" i="5"/>
  <c r="M43" i="5"/>
  <c r="N43" i="5"/>
  <c r="O43" i="5"/>
  <c r="P43" i="5"/>
  <c r="Q43" i="5"/>
  <c r="E43" i="5"/>
  <c r="R43" i="5" s="1"/>
  <c r="E43" i="11" s="1"/>
  <c r="F37" i="5"/>
  <c r="G37" i="5"/>
  <c r="G29" i="5" s="1"/>
  <c r="H37" i="5"/>
  <c r="I37" i="5"/>
  <c r="J37" i="5"/>
  <c r="K37" i="5"/>
  <c r="L37" i="5"/>
  <c r="M37" i="5"/>
  <c r="N37" i="5"/>
  <c r="O37" i="5"/>
  <c r="O29" i="5" s="1"/>
  <c r="P37" i="5"/>
  <c r="Q37" i="5"/>
  <c r="Q29" i="5" s="1"/>
  <c r="E37" i="5"/>
  <c r="F30" i="5"/>
  <c r="G30" i="5"/>
  <c r="H30" i="5"/>
  <c r="I30" i="5"/>
  <c r="J30" i="5"/>
  <c r="K30" i="5"/>
  <c r="L30" i="5"/>
  <c r="M30" i="5"/>
  <c r="N30" i="5"/>
  <c r="O30" i="5"/>
  <c r="P30" i="5"/>
  <c r="Q30" i="5"/>
  <c r="E30" i="5"/>
  <c r="F22" i="5"/>
  <c r="G22" i="5"/>
  <c r="H22" i="5"/>
  <c r="H17" i="5" s="1"/>
  <c r="I22" i="5"/>
  <c r="J22" i="5"/>
  <c r="K22" i="5"/>
  <c r="L22" i="5"/>
  <c r="M22" i="5"/>
  <c r="N22" i="5"/>
  <c r="O22" i="5"/>
  <c r="P22" i="5"/>
  <c r="P17" i="5" s="1"/>
  <c r="Q22" i="5"/>
  <c r="E22" i="5"/>
  <c r="R22" i="5" s="1"/>
  <c r="E22" i="11" s="1"/>
  <c r="F18" i="5"/>
  <c r="G18" i="5"/>
  <c r="H18" i="5"/>
  <c r="I18" i="5"/>
  <c r="J18" i="5"/>
  <c r="K18" i="5"/>
  <c r="L18" i="5"/>
  <c r="M18" i="5"/>
  <c r="N18" i="5"/>
  <c r="O18" i="5"/>
  <c r="P18" i="5"/>
  <c r="Q18" i="5"/>
  <c r="Q17" i="5" s="1"/>
  <c r="E18" i="5"/>
  <c r="G17" i="5"/>
  <c r="O17" i="5"/>
  <c r="H10" i="5"/>
  <c r="I10" i="5"/>
  <c r="J10" i="5"/>
  <c r="K10" i="5"/>
  <c r="L10" i="5"/>
  <c r="M10" i="5"/>
  <c r="N10" i="5"/>
  <c r="O10" i="5"/>
  <c r="P10" i="5"/>
  <c r="Q10" i="5"/>
  <c r="F10" i="5"/>
  <c r="G10" i="5"/>
  <c r="G99" i="11" l="1"/>
  <c r="G120" i="11" s="1"/>
  <c r="P118" i="5"/>
  <c r="N118" i="5"/>
  <c r="L118" i="5"/>
  <c r="J118" i="5"/>
  <c r="H118" i="5"/>
  <c r="F118" i="5"/>
  <c r="E101" i="5"/>
  <c r="E61" i="5"/>
  <c r="F61" i="5"/>
  <c r="H29" i="5"/>
  <c r="E17" i="5"/>
  <c r="E27" i="5" s="1"/>
  <c r="N17" i="5"/>
  <c r="F17" i="5"/>
  <c r="G27" i="5"/>
  <c r="Q27" i="5"/>
  <c r="O27" i="5"/>
  <c r="R10" i="5"/>
  <c r="E10" i="11" s="1"/>
  <c r="I118" i="5"/>
  <c r="R106" i="5"/>
  <c r="E118" i="5"/>
  <c r="R102" i="5"/>
  <c r="R101" i="5"/>
  <c r="R90" i="5"/>
  <c r="E90" i="11" s="1"/>
  <c r="R84" i="5"/>
  <c r="E84" i="11" s="1"/>
  <c r="R75" i="5"/>
  <c r="E75" i="11" s="1"/>
  <c r="R76" i="5"/>
  <c r="E76" i="11" s="1"/>
  <c r="K61" i="5"/>
  <c r="G61" i="5"/>
  <c r="R68" i="5"/>
  <c r="E68" i="11" s="1"/>
  <c r="R62" i="5"/>
  <c r="E62" i="11" s="1"/>
  <c r="N61" i="5"/>
  <c r="L61" i="5"/>
  <c r="R55" i="5"/>
  <c r="E55" i="11" s="1"/>
  <c r="R56" i="5"/>
  <c r="E56" i="11" s="1"/>
  <c r="R51" i="5"/>
  <c r="E51" i="11" s="1"/>
  <c r="R49" i="5"/>
  <c r="E49" i="11" s="1"/>
  <c r="O99" i="5"/>
  <c r="O120" i="5" s="1"/>
  <c r="G99" i="5"/>
  <c r="H99" i="5"/>
  <c r="E29" i="5"/>
  <c r="E99" i="5" s="1"/>
  <c r="E120" i="5" s="1"/>
  <c r="P29" i="5"/>
  <c r="P99" i="5" s="1"/>
  <c r="R37" i="5"/>
  <c r="E37" i="11" s="1"/>
  <c r="R30" i="5"/>
  <c r="E30" i="11" s="1"/>
  <c r="P27" i="5"/>
  <c r="N27" i="5"/>
  <c r="H27" i="5"/>
  <c r="R18" i="5"/>
  <c r="E18" i="11" s="1"/>
  <c r="F27" i="5"/>
  <c r="I118" i="11"/>
  <c r="H99" i="11"/>
  <c r="J118" i="11"/>
  <c r="L118" i="11"/>
  <c r="H118" i="11"/>
  <c r="M17" i="11"/>
  <c r="M27" i="11" s="1"/>
  <c r="M29" i="11"/>
  <c r="L17" i="11"/>
  <c r="L27" i="11" s="1"/>
  <c r="L29" i="11"/>
  <c r="I17" i="11"/>
  <c r="I27" i="11" s="1"/>
  <c r="I29" i="11"/>
  <c r="J17" i="11"/>
  <c r="J27" i="11" s="1"/>
  <c r="J29" i="11"/>
  <c r="J99" i="11" s="1"/>
  <c r="F29" i="11"/>
  <c r="F99" i="11" s="1"/>
  <c r="F120" i="11" s="1"/>
  <c r="K29" i="11"/>
  <c r="K17" i="11"/>
  <c r="K27" i="11" s="1"/>
  <c r="C5" i="12" s="1"/>
  <c r="M61" i="5"/>
  <c r="J61" i="5"/>
  <c r="Q61" i="5"/>
  <c r="Q99" i="5" s="1"/>
  <c r="I61" i="5"/>
  <c r="N29" i="5"/>
  <c r="F29" i="5"/>
  <c r="L29" i="5"/>
  <c r="M29" i="5"/>
  <c r="K29" i="5"/>
  <c r="J29" i="5"/>
  <c r="J99" i="5" s="1"/>
  <c r="I29" i="5"/>
  <c r="M17" i="5"/>
  <c r="M27" i="5" s="1"/>
  <c r="K17" i="5"/>
  <c r="K27" i="5" s="1"/>
  <c r="L17" i="5"/>
  <c r="L27" i="5" s="1"/>
  <c r="J17" i="5"/>
  <c r="J27" i="5" s="1"/>
  <c r="I17" i="5"/>
  <c r="I27" i="5" s="1"/>
  <c r="H120" i="11" l="1"/>
  <c r="F99" i="5"/>
  <c r="F120" i="5" s="1"/>
  <c r="K99" i="5"/>
  <c r="N99" i="5"/>
  <c r="N120" i="5" s="1"/>
  <c r="H120" i="5"/>
  <c r="P120" i="5"/>
  <c r="G120" i="5"/>
  <c r="Q120" i="5"/>
  <c r="R118" i="5"/>
  <c r="K120" i="5"/>
  <c r="M99" i="5"/>
  <c r="M120" i="5" s="1"/>
  <c r="R61" i="5"/>
  <c r="E61" i="11" s="1"/>
  <c r="L99" i="5"/>
  <c r="I99" i="5"/>
  <c r="I120" i="5" s="1"/>
  <c r="J120" i="5"/>
  <c r="R29" i="5"/>
  <c r="E29" i="11" s="1"/>
  <c r="L120" i="5"/>
  <c r="R17" i="5"/>
  <c r="E17" i="11" s="1"/>
  <c r="R27" i="5"/>
  <c r="E27" i="11" s="1"/>
  <c r="J120" i="11"/>
  <c r="I99" i="11"/>
  <c r="I120" i="11" s="1"/>
  <c r="K99" i="11"/>
  <c r="F5" i="12" s="1"/>
  <c r="M99" i="11"/>
  <c r="M120" i="11" s="1"/>
  <c r="L99" i="11"/>
  <c r="L120" i="11" s="1"/>
  <c r="R99" i="5" l="1"/>
  <c r="E99" i="11" s="1"/>
  <c r="R120" i="5"/>
  <c r="K120" i="11"/>
</calcChain>
</file>

<file path=xl/sharedStrings.xml><?xml version="1.0" encoding="utf-8"?>
<sst xmlns="http://schemas.openxmlformats.org/spreadsheetml/2006/main" count="482" uniqueCount="254">
  <si>
    <t>STRUTTURA RILEVATA</t>
  </si>
  <si>
    <t>OGGETTO DELLA RILEVAZIONE</t>
  </si>
  <si>
    <t>REGIONE</t>
  </si>
  <si>
    <t>CONSUNTIVO ANNO</t>
  </si>
  <si>
    <t>Macrovoci economiche</t>
  </si>
  <si>
    <t>Consumi di esercizio</t>
  </si>
  <si>
    <t>Costi per acquisti di servizi</t>
  </si>
  <si>
    <t>Ammortamenti</t>
  </si>
  <si>
    <t>Altri costi</t>
  </si>
  <si>
    <t>Totale</t>
  </si>
  <si>
    <t>Beni sanitari</t>
  </si>
  <si>
    <t>Beni non sanitari</t>
  </si>
  <si>
    <t>prestazioni sanitarie</t>
  </si>
  <si>
    <t>servizi sanitari per erogazione di prestazioni</t>
  </si>
  <si>
    <t>servizi non sanitari</t>
  </si>
  <si>
    <t xml:space="preserve">Emergenza sanitaria territoriale </t>
  </si>
  <si>
    <t xml:space="preserve">Assistenza farmaceutica </t>
  </si>
  <si>
    <t>Attività di Pronto soccorso</t>
  </si>
  <si>
    <t>Assistenza ospedaliera per acuti</t>
  </si>
  <si>
    <t>Assistenza ospedaliera per lungodegenti</t>
  </si>
  <si>
    <t>Assistenza ospedaliera per riabilitazione</t>
  </si>
  <si>
    <t xml:space="preserve">Personale   </t>
  </si>
  <si>
    <r>
      <t>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sanitario</t>
    </r>
  </si>
  <si>
    <r>
      <t>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tecnico</t>
    </r>
  </si>
  <si>
    <r>
      <t>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ammini-strativo</t>
    </r>
  </si>
  <si>
    <t xml:space="preserve">Assistenza sanitaria di base  </t>
  </si>
  <si>
    <t>Continuità assistenziale</t>
  </si>
  <si>
    <t>Medicina generale</t>
  </si>
  <si>
    <t>Pediatria di libera scelta</t>
  </si>
  <si>
    <t>Altra assistenza sanitaria di base</t>
  </si>
  <si>
    <t>Assistenza integrativa e protesica</t>
  </si>
  <si>
    <t>Cure domiciliari</t>
  </si>
  <si>
    <t xml:space="preserve">Assistenza termale </t>
  </si>
  <si>
    <t>PREVENZIONE COLLETTIVA E SANITA' PUBBLICA</t>
  </si>
  <si>
    <t>ASSISTENZA DISTRETTUALE</t>
  </si>
  <si>
    <t>TOTALE ASSISTENZA DISTRETTUALE</t>
  </si>
  <si>
    <t>ASSISTENZA OSPEDALIERA</t>
  </si>
  <si>
    <t>TOTALE ASSISTENZA OSPEDALIERA</t>
  </si>
  <si>
    <t>TOTALE GENERALE</t>
  </si>
  <si>
    <t>Assistenza presso strutture sanitarie interne alle carceri</t>
  </si>
  <si>
    <t>Trasporto sanitario assistito</t>
  </si>
  <si>
    <t>Assistenza specialistica ambulatoriale</t>
  </si>
  <si>
    <t>Assistenza stranieri irregolari</t>
  </si>
  <si>
    <t xml:space="preserve">totale costi modello LA </t>
  </si>
  <si>
    <t>Costi per prestazioni extra Lea</t>
  </si>
  <si>
    <t xml:space="preserve"> CODICE ENTE</t>
  </si>
  <si>
    <t>1A100</t>
  </si>
  <si>
    <t>Sorveglianza, prevenzione e controllo delle malattie infettive e parassitarie, inclusi i programmi vaccinali</t>
  </si>
  <si>
    <t>1A110</t>
  </si>
  <si>
    <t xml:space="preserve">Vaccinazioni </t>
  </si>
  <si>
    <t>1A120</t>
  </si>
  <si>
    <t>Altri interventi per la sorveglianza, prevenzione e controllo delle malattie infettive e parassitarie</t>
  </si>
  <si>
    <t>1B100</t>
  </si>
  <si>
    <t>Tutela della salute e della sicurezza degli ambienti aperti e confinati</t>
  </si>
  <si>
    <t>1C100</t>
  </si>
  <si>
    <t>Sorveglianza, prevenzione e tutela della salute e sicurezza nei luoghi di lavoro</t>
  </si>
  <si>
    <t>1D100</t>
  </si>
  <si>
    <t>Salute animale e igiene urbana veterinaria</t>
  </si>
  <si>
    <t>1E100</t>
  </si>
  <si>
    <t>Sicurezza alimentare - Tutela della salute dei consumatori</t>
  </si>
  <si>
    <t>1F100</t>
  </si>
  <si>
    <t>Sorveglianza e prevenzione delle malattie croniche, inclusi la promozione di stili di vita sani ed i programmi organizzati di screening; sorveglianza e prevenzione nutrizionale</t>
  </si>
  <si>
    <t>1F110</t>
  </si>
  <si>
    <t>1F111</t>
  </si>
  <si>
    <t>Programmi organizzati svolti in apposita Unità operativa/Centro di costo</t>
  </si>
  <si>
    <t>1F112</t>
  </si>
  <si>
    <t>Programmi organizzati svolti in ambito consultoriale/ambulatoriale territoriale</t>
  </si>
  <si>
    <t>1F113</t>
  </si>
  <si>
    <t>Programmi organizzati svolti in ambito ospedaliero</t>
  </si>
  <si>
    <t>1F120</t>
  </si>
  <si>
    <t>Altre attività di Sorveglianza e prevenzione delle malattie croniche, inclusi la promozione di stili di vita sani e prevenzione nutrizionale</t>
  </si>
  <si>
    <t>1G100</t>
  </si>
  <si>
    <t>Attività medico legali per finalità pubbliche</t>
  </si>
  <si>
    <t>2A100</t>
  </si>
  <si>
    <t>2A110</t>
  </si>
  <si>
    <t>2A111</t>
  </si>
  <si>
    <t>Medicina generale - Attività in convenzione</t>
  </si>
  <si>
    <t>2A112</t>
  </si>
  <si>
    <t>Medicina generale - Prestazioni erogate nelle cure domiciliari</t>
  </si>
  <si>
    <r>
      <t>2A113</t>
    </r>
    <r>
      <rPr>
        <sz val="11"/>
        <color theme="1"/>
        <rFont val="Calibri"/>
        <family val="2"/>
        <scheme val="minor"/>
      </rPr>
      <t/>
    </r>
  </si>
  <si>
    <r>
      <t>2A114</t>
    </r>
    <r>
      <rPr>
        <sz val="11"/>
        <color theme="1"/>
        <rFont val="Calibri"/>
        <family val="2"/>
        <scheme val="minor"/>
      </rPr>
      <t/>
    </r>
  </si>
  <si>
    <t>Medicina generale - Prestazioni erogate presso strutture residenziali e semiresidenziali</t>
  </si>
  <si>
    <r>
      <t>2A115</t>
    </r>
    <r>
      <rPr>
        <sz val="11"/>
        <color theme="1"/>
        <rFont val="Calibri"/>
        <family val="2"/>
        <scheme val="minor"/>
      </rPr>
      <t/>
    </r>
  </si>
  <si>
    <t>Medicina generale - Programmi vaccinali</t>
  </si>
  <si>
    <r>
      <t>2A116</t>
    </r>
    <r>
      <rPr>
        <sz val="11"/>
        <color theme="1"/>
        <rFont val="Calibri"/>
        <family val="2"/>
        <scheme val="minor"/>
      </rPr>
      <t/>
    </r>
  </si>
  <si>
    <t>2A120</t>
  </si>
  <si>
    <t>2A121</t>
  </si>
  <si>
    <t>Pediatria di libera scelta - Attività in convenzione</t>
  </si>
  <si>
    <r>
      <t>2A122</t>
    </r>
    <r>
      <rPr>
        <sz val="11"/>
        <color theme="1"/>
        <rFont val="Calibri"/>
        <family val="2"/>
        <scheme val="minor"/>
      </rPr>
      <t/>
    </r>
  </si>
  <si>
    <t>Pediatria di libera scelta - Prestazioni erogate nelle cure domiciliari</t>
  </si>
  <si>
    <r>
      <t>2A123</t>
    </r>
    <r>
      <rPr>
        <sz val="11"/>
        <color theme="1"/>
        <rFont val="Calibri"/>
        <family val="2"/>
        <scheme val="minor"/>
      </rPr>
      <t/>
    </r>
  </si>
  <si>
    <r>
      <t>2A124</t>
    </r>
    <r>
      <rPr>
        <sz val="11"/>
        <color theme="1"/>
        <rFont val="Calibri"/>
        <family val="2"/>
        <scheme val="minor"/>
      </rPr>
      <t/>
    </r>
  </si>
  <si>
    <t>Pediatria di libera scelta - Programmi vaccinali</t>
  </si>
  <si>
    <r>
      <t>2A125</t>
    </r>
    <r>
      <rPr>
        <sz val="11"/>
        <color theme="1"/>
        <rFont val="Calibri"/>
        <family val="2"/>
        <scheme val="minor"/>
      </rPr>
      <t/>
    </r>
  </si>
  <si>
    <t>2A130</t>
  </si>
  <si>
    <t>2A131</t>
  </si>
  <si>
    <t>2A132</t>
  </si>
  <si>
    <t>2B100</t>
  </si>
  <si>
    <t>2C100</t>
  </si>
  <si>
    <t>Assistenza ai turisti</t>
  </si>
  <si>
    <t>2D100</t>
  </si>
  <si>
    <t>2E100</t>
  </si>
  <si>
    <t>2E110</t>
  </si>
  <si>
    <t>Assistenza farmaceutica erogata in regime di convenzione</t>
  </si>
  <si>
    <t>2E120</t>
  </si>
  <si>
    <t>2E121</t>
  </si>
  <si>
    <t>2E130</t>
  </si>
  <si>
    <t>2F100</t>
  </si>
  <si>
    <t>2F110</t>
  </si>
  <si>
    <t>Assistenza integrativa-Totale</t>
  </si>
  <si>
    <t>2F120</t>
  </si>
  <si>
    <t>Assistenza integrativa - Presidi per persone affette da malattia diabetica o da malattie rare</t>
  </si>
  <si>
    <t>Assistenza integrativa - Prodotti destinati a un’alimentazione particolare</t>
  </si>
  <si>
    <t>Assistenza protesica</t>
  </si>
  <si>
    <t>2G100</t>
  </si>
  <si>
    <t>2G110</t>
  </si>
  <si>
    <t>Assistenza specialistica ambulatoriale - Attività prodotta in ambito ospedaliero</t>
  </si>
  <si>
    <t>2G111</t>
  </si>
  <si>
    <t xml:space="preserve">Assistenza specialistica ambulatoriale - Attività prodotta in ambito ospedaliero - Attività di laboratorio </t>
  </si>
  <si>
    <t>2G112</t>
  </si>
  <si>
    <t>2G113</t>
  </si>
  <si>
    <t>2G114</t>
  </si>
  <si>
    <t>2G115</t>
  </si>
  <si>
    <t>Assistenza specialistica ambulatoriale - Attività prodotta in ambito ospedaliero - Farmaci ad alto costo rimborsati extra tariffa</t>
  </si>
  <si>
    <t>2G120</t>
  </si>
  <si>
    <t>Assistenza specialistica ambulatoriale - Attività prodotta in ambito distrettuale e da terzi</t>
  </si>
  <si>
    <t>2G121</t>
  </si>
  <si>
    <t xml:space="preserve">Assistenza specialistica ambulatoriale - Attività prodotta in ambito distrettuale e da terzi - Attività di laboratorio </t>
  </si>
  <si>
    <t>2G122</t>
  </si>
  <si>
    <t>2G123</t>
  </si>
  <si>
    <t>2G124</t>
  </si>
  <si>
    <t>2G125</t>
  </si>
  <si>
    <t>Assistenza specialistica ambulatoriale - Attività prodotta in ambito distrettuale e da terzi – Farmaci ad alto costo rimborsati extra – tariffa</t>
  </si>
  <si>
    <t>2H100</t>
  </si>
  <si>
    <t>2H110</t>
  </si>
  <si>
    <t xml:space="preserve">Assistenza sociosanitaria distrettuale, domiciliare e territoriale  – Cure domiciliari </t>
  </si>
  <si>
    <t>2H111</t>
  </si>
  <si>
    <t>2H112</t>
  </si>
  <si>
    <t>Cure palliative domiciliari</t>
  </si>
  <si>
    <t>2H120</t>
  </si>
  <si>
    <t>Assistenza sociosanitaria distrettuale, domiciliare e territoriale - Assistenza a minori, donne,  coppie, famiglia (consultori)</t>
  </si>
  <si>
    <t>2H130</t>
  </si>
  <si>
    <t>Assistenza sociosanitaria distrettuale, domiciliare e territoriale - Assistenza ai minori con disturbi in ambito neuropsichiatrico e del neurosviluppo</t>
  </si>
  <si>
    <t>2H140</t>
  </si>
  <si>
    <t>Assistenza sociosanitaria distrettuale, domiciliare e territoriale - Assistenza alle persone con disturbi mentali</t>
  </si>
  <si>
    <t>2H150</t>
  </si>
  <si>
    <t>Assistenza sociosanitaria distrettuale, domiciliare e territoriale - Assistenza alle persone con disabilità</t>
  </si>
  <si>
    <t>2H160</t>
  </si>
  <si>
    <t>Assistenza sociosanitaria distrettuale, domiciliare e territoriale  - Assistenza alle persone con dipendenze patologiche</t>
  </si>
  <si>
    <t>2I100</t>
  </si>
  <si>
    <t>2I110</t>
  </si>
  <si>
    <t>Assistenza sociosanitaria semi-residenziale - Assistenza alle persone con disturbi mentali</t>
  </si>
  <si>
    <t>2I120</t>
  </si>
  <si>
    <t>Assistenza sociosanitaria semi-residenziale - Assistenza alle persone con disabilità</t>
  </si>
  <si>
    <t>2I130</t>
  </si>
  <si>
    <t>Assistenza sociosanitaria semi-residenziale - Assistenza alle persone con dipendenze patologiche</t>
  </si>
  <si>
    <t>2I140</t>
  </si>
  <si>
    <t>Assistenza sociosanitaria semi-residenziale - Assistenza alle persone non autosufficienti</t>
  </si>
  <si>
    <t>2I150</t>
  </si>
  <si>
    <t>Assistenza sociosanitaria semi-residenziale - assistenza ai minori con disturbi in ambito neuropsichiatrico e del neurosviluppo</t>
  </si>
  <si>
    <t>2J100</t>
  </si>
  <si>
    <t>2J110</t>
  </si>
  <si>
    <t>2J120</t>
  </si>
  <si>
    <t>Assistenza sociosanitaria residenziale - Assistenza alle persone con disturbi mentali</t>
  </si>
  <si>
    <t>2J130</t>
  </si>
  <si>
    <t xml:space="preserve">Assistenza sociosanitaria residenziale - Assistenza alle persone con disabilità </t>
  </si>
  <si>
    <t>2J140</t>
  </si>
  <si>
    <t>Assistenza sociosanitaria residenziale - Assistenza alle persone con dipendenze patologiche</t>
  </si>
  <si>
    <t>2J150</t>
  </si>
  <si>
    <t>Assistenza sociosanitaria residenziale - Assistenza alle persone non autosufficienti</t>
  </si>
  <si>
    <t>2J160</t>
  </si>
  <si>
    <t>Assistenza sociosanitaria residenziale - Assistenza alle persone nella fase terminale della vita</t>
  </si>
  <si>
    <t>Assistenza sociosanitaria residenziale - Assistenza ai minori con disturbi in ambito neuropsichiatrico e del neurosviluppo</t>
  </si>
  <si>
    <t>2K100</t>
  </si>
  <si>
    <t>2L100</t>
  </si>
  <si>
    <t>3A100</t>
  </si>
  <si>
    <t>3A110</t>
  </si>
  <si>
    <t>Attività diretta di Pronto soccorso e OBI</t>
  </si>
  <si>
    <t>3A120</t>
  </si>
  <si>
    <t>3B100</t>
  </si>
  <si>
    <t>3B110</t>
  </si>
  <si>
    <t>3B120</t>
  </si>
  <si>
    <t xml:space="preserve">Assistenza ospedaliera per acuti - In degenza ordinaria </t>
  </si>
  <si>
    <t>3B130</t>
  </si>
  <si>
    <t>Assistenza ospedaliera per acuti - Farmaci ad alto costo rimborsati extra-tariffa</t>
  </si>
  <si>
    <t>3B140</t>
  </si>
  <si>
    <t>3C100</t>
  </si>
  <si>
    <t>3D100</t>
  </si>
  <si>
    <t>3E100</t>
  </si>
  <si>
    <t>3F100</t>
  </si>
  <si>
    <t>3G100</t>
  </si>
  <si>
    <t>Attività a supporto della donazione di cellule riproduttive</t>
  </si>
  <si>
    <t>1F121</t>
  </si>
  <si>
    <t>Altre attività svolte in ambito ospedaliero</t>
  </si>
  <si>
    <t>1F122</t>
  </si>
  <si>
    <t>1H100</t>
  </si>
  <si>
    <t>Contributo Legge 210/92</t>
  </si>
  <si>
    <t>Altre attività svolte in ambito extra-ospedaliero</t>
  </si>
  <si>
    <t>2E122</t>
  </si>
  <si>
    <t>3B150</t>
  </si>
  <si>
    <t xml:space="preserve">Assistenza ospedaliera per acuti - In Day Hospital </t>
  </si>
  <si>
    <t>Assistenza ospedaliera per acuti - In Day Surgery</t>
  </si>
  <si>
    <t>ALLEGATO 1 AL MODELLO DI RILEVAZIONE DEI COSTI DEI LIVELLI DI ASSISTENZA</t>
  </si>
  <si>
    <t xml:space="preserve">Medicina generale - Attività  presso - Ospedali di Comunità   </t>
  </si>
  <si>
    <t xml:space="preserve">Altra assistenza sanitaria di base - Ospedali di Comunità </t>
  </si>
  <si>
    <t>Assistenza specialistica ambulatoriale - Attività prodotta in ambito ospedaliero - Dispositivi ad alto costo rimborsati extra tariffa</t>
  </si>
  <si>
    <t>Assistenza specialistica ambulatoriale - Attività prodotta in ambito distrettuale e da terzi – Dispositivi ad alto costo rimborsati extra – tariffa</t>
  </si>
  <si>
    <t>Assistenza specialistica ambulatoriale - Attività prodotta in ambito ospedaliero – Attività clinica</t>
  </si>
  <si>
    <t>Assistenza specialistica ambulatoriale - Attività prodotta in ambito distrettuale e da terzi - Attività clinica</t>
  </si>
  <si>
    <t>Assistenza specialistica ambulatoriale - Attività prodotta in ambito ospedaliero – Diagnostica strumentale</t>
  </si>
  <si>
    <t>Assistenza specialistica ambulatoriale Attività prodotta in ambito distrettuale e da terzi – Diagnostica strumentale</t>
  </si>
  <si>
    <t xml:space="preserve">Assistenza  sociosanitaria distrettuale, domiciliare e territoriale  </t>
  </si>
  <si>
    <t>Assistenza sociosanitaria semi-residenziale</t>
  </si>
  <si>
    <t>Assistenza sociosanitaria residenziale</t>
  </si>
  <si>
    <t>Attività a supporto dei trapianti di cellule, organi e tessuti</t>
  </si>
  <si>
    <t xml:space="preserve">Pediatria di libera scelta - Attività  presso Ospedali di Comunità </t>
  </si>
  <si>
    <t>Assistenza integrativa - Dispositivi monouso</t>
  </si>
  <si>
    <t>Assistenza ospedaliera per acuti - Dispositivi ad alto costo rimborsati extra-tariffa</t>
  </si>
  <si>
    <t>Screening oncologici</t>
  </si>
  <si>
    <r>
      <t xml:space="preserve">Medicina generale - Attività presso </t>
    </r>
    <r>
      <rPr>
        <sz val="9"/>
        <rFont val="Times New Roman"/>
        <family val="1"/>
      </rPr>
      <t>UCCP</t>
    </r>
  </si>
  <si>
    <r>
      <t xml:space="preserve">Pediatria di libera scelta - Attività presso </t>
    </r>
    <r>
      <rPr>
        <sz val="9"/>
        <rFont val="Times New Roman"/>
        <family val="1"/>
      </rPr>
      <t>UCCP</t>
    </r>
  </si>
  <si>
    <t xml:space="preserve">Assistenza farmaceutica - erogazione diretta a livello territoriale </t>
  </si>
  <si>
    <t>Assistenza farmaceutica - erogazione diretta a livello territoriale - Distribuzione Diretta</t>
  </si>
  <si>
    <t>Assistenza farmaceutica - erogazione diretta a livello territoriale - Distribuzione Per Conto</t>
  </si>
  <si>
    <t xml:space="preserve">Assistenza farmaceutica - erogazione diretta a livello ospedaliero </t>
  </si>
  <si>
    <r>
      <t>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professionale</t>
    </r>
  </si>
  <si>
    <t>Sopravvenienze
Insussistenze</t>
  </si>
  <si>
    <t xml:space="preserve">Oneri finanziari,
svalutazioni,
minusvalenze
</t>
  </si>
  <si>
    <t>MODELLO DI RILEVAZIONE DEI COSTI DEI LIVELLI DI ASSISTENZA DEGLI ENTI DEL SERVIZIO SANITARIO NAZIONALE</t>
  </si>
  <si>
    <t>TOTALE PREVENZIONE COLLETTIVA E SANITA' PUBBLICA</t>
  </si>
  <si>
    <t>Altra assistenza sanitaria di base : Assistenza distrettuale e  UCCP</t>
  </si>
  <si>
    <t>2F111</t>
  </si>
  <si>
    <t>2F112</t>
  </si>
  <si>
    <t>2F113</t>
  </si>
  <si>
    <t>2G130</t>
  </si>
  <si>
    <t xml:space="preserve">Assistenza specialistica ambulatoriale – Trasporto utenti </t>
  </si>
  <si>
    <t xml:space="preserve">3A111 </t>
  </si>
  <si>
    <t>3A112</t>
  </si>
  <si>
    <t xml:space="preserve">Attività diretta di PS e OBI per accessi non seguiti da ricovero </t>
  </si>
  <si>
    <t>Attività diretta di PS e OBI per accessi seguiti da ricovero</t>
  </si>
  <si>
    <t xml:space="preserve">Accertamenti diagnostici strumentali e consulenze in Pronto Soccorso per accessi non seguiti da ricovero </t>
  </si>
  <si>
    <t>Attività trasfusionale</t>
  </si>
  <si>
    <t>3H100</t>
  </si>
  <si>
    <t>Allegato 2 –</t>
  </si>
  <si>
    <t>costi totali</t>
  </si>
  <si>
    <r>
      <t xml:space="preserve">Mobilità attiva internazionale
</t>
    </r>
    <r>
      <rPr>
        <sz val="8"/>
        <rFont val="Times New Roman"/>
        <family val="1"/>
      </rPr>
      <t>AA0600</t>
    </r>
    <r>
      <rPr>
        <b/>
        <sz val="8"/>
        <rFont val="Times New Roman"/>
        <family val="1"/>
      </rPr>
      <t xml:space="preserve">
</t>
    </r>
  </si>
  <si>
    <r>
      <t xml:space="preserve">Mobilità passiva internazionale
</t>
    </r>
    <r>
      <rPr>
        <sz val="8"/>
        <rFont val="Times New Roman"/>
        <family val="1"/>
      </rPr>
      <t>BA1540</t>
    </r>
    <r>
      <rPr>
        <b/>
        <sz val="8"/>
        <rFont val="Times New Roman"/>
        <family val="1"/>
      </rPr>
      <t xml:space="preserve">
</t>
    </r>
  </si>
  <si>
    <t>Prestazioni eventualmente erogate non riconducibili ai livelli essenziali di assistenza (non incluse nel DPCM 12 gennaio 2017)</t>
  </si>
  <si>
    <t>TOTALE COSTI PER ATTIVITA' DI RICERCA</t>
  </si>
  <si>
    <t>48888</t>
  </si>
  <si>
    <r>
      <t xml:space="preserve">ricavi per prestazioni sanitarie erogate in regime di intramoenia 
</t>
    </r>
    <r>
      <rPr>
        <sz val="8"/>
        <rFont val="Times New Roman"/>
        <family val="1"/>
      </rPr>
      <t>AA0670</t>
    </r>
  </si>
  <si>
    <r>
      <t xml:space="preserve">Mobilità passiva extra-regionale
</t>
    </r>
    <r>
      <rPr>
        <sz val="7"/>
        <rFont val="Times New Roman"/>
        <family val="1"/>
      </rPr>
      <t>BA0062</t>
    </r>
    <r>
      <rPr>
        <b/>
        <sz val="7"/>
        <rFont val="Times New Roman"/>
        <family val="1"/>
      </rPr>
      <t>+</t>
    </r>
    <r>
      <rPr>
        <sz val="7"/>
        <rFont val="Times New Roman"/>
        <family val="1"/>
      </rPr>
      <t>BA0090, BA0480+BA0520+BA0560+BA0561+BA0730+BA0780+ BA0830+BA0990+BA1060+BA1120+BA1550+BA1161+EA0360+EA0490</t>
    </r>
  </si>
  <si>
    <r>
      <t xml:space="preserve">Mobilità attiva extra-regionale 
</t>
    </r>
    <r>
      <rPr>
        <sz val="7"/>
        <rFont val="Times New Roman"/>
        <family val="1"/>
      </rPr>
      <t>AA0460+AA0470+AA0471+AA0490+AA0500+AA0510+AA0520+AA0530+AA0550+AA0560+AA0561+AA0620+AA0630+AA0631+AA0640+AA0650+EA0080+EA0180</t>
    </r>
  </si>
  <si>
    <t>Ricavi per attività di ricerca AA0190+AA0200+AA0210+AA0220+AA0300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</si>
</sst>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7.5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  <font>
      <sz val="10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rgb="FFFF0000"/>
      <name val="Times New Roman"/>
      <family val="1"/>
      <charset val="1"/>
    </font>
    <font>
      <sz val="10"/>
      <color rgb="FF000000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sz val="10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rgb="FFF0F0F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5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2" applyNumberFormat="0" applyFill="0" applyAlignment="0" applyProtection="0"/>
    <xf numFmtId="0" fontId="20" fillId="16" borderId="3" applyNumberFormat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21" fillId="7" borderId="1" applyNumberFormat="0" applyAlignment="0" applyProtection="0"/>
    <xf numFmtId="0" fontId="22" fillId="21" borderId="0" applyNumberFormat="0" applyBorder="0" applyAlignment="0" applyProtection="0"/>
    <xf numFmtId="0" fontId="34" fillId="0" borderId="0"/>
    <xf numFmtId="0" fontId="11" fillId="22" borderId="4" applyNumberFormat="0" applyFont="0" applyAlignment="0" applyProtection="0"/>
    <xf numFmtId="0" fontId="23" fillId="7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4" fillId="0" borderId="0"/>
    <xf numFmtId="0" fontId="3" fillId="0" borderId="0"/>
    <xf numFmtId="0" fontId="2" fillId="0" borderId="0"/>
    <xf numFmtId="0" fontId="45" fillId="0" borderId="0"/>
    <xf numFmtId="0" fontId="45" fillId="0" borderId="0"/>
    <xf numFmtId="43" fontId="45" fillId="0" borderId="0" applyFont="0" applyFill="0" applyBorder="0" applyAlignment="0" applyProtection="0"/>
    <xf numFmtId="0" fontId="11" fillId="0" borderId="0"/>
    <xf numFmtId="43" fontId="48" fillId="0" borderId="0" applyFont="0" applyFill="0" applyBorder="0" applyAlignment="0" applyProtection="0"/>
  </cellStyleXfs>
  <cellXfs count="390">
    <xf numFmtId="0" fontId="0" fillId="0" borderId="0" xfId="0"/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0" fontId="12" fillId="0" borderId="13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 wrapText="1"/>
    </xf>
    <xf numFmtId="0" fontId="12" fillId="0" borderId="0" xfId="43" applyFont="1" applyFill="1" applyBorder="1"/>
    <xf numFmtId="0" fontId="12" fillId="0" borderId="18" xfId="43" applyFont="1" applyFill="1" applyBorder="1" applyAlignment="1">
      <alignment vertical="center"/>
    </xf>
    <xf numFmtId="0" fontId="12" fillId="0" borderId="38" xfId="43" applyFont="1" applyFill="1" applyBorder="1" applyAlignment="1">
      <alignment horizontal="center" vertical="center" wrapText="1"/>
    </xf>
    <xf numFmtId="0" fontId="12" fillId="0" borderId="36" xfId="43" applyFont="1" applyFill="1" applyBorder="1" applyAlignment="1">
      <alignment horizontal="center" vertical="center" wrapText="1"/>
    </xf>
    <xf numFmtId="0" fontId="12" fillId="0" borderId="0" xfId="43" applyFont="1" applyFill="1" applyAlignment="1">
      <alignment vertical="center"/>
    </xf>
    <xf numFmtId="0" fontId="36" fillId="0" borderId="0" xfId="0" applyFont="1" applyFill="1" applyBorder="1"/>
    <xf numFmtId="0" fontId="7" fillId="23" borderId="50" xfId="0" applyFont="1" applyFill="1" applyBorder="1" applyAlignment="1">
      <alignment horizontal="left" vertical="center" wrapText="1"/>
    </xf>
    <xf numFmtId="0" fontId="7" fillId="23" borderId="51" xfId="0" applyFont="1" applyFill="1" applyBorder="1" applyAlignment="1">
      <alignment horizontal="left" vertical="center" wrapText="1"/>
    </xf>
    <xf numFmtId="0" fontId="12" fillId="0" borderId="40" xfId="43" applyFont="1" applyFill="1" applyBorder="1" applyAlignment="1">
      <alignment vertical="center"/>
    </xf>
    <xf numFmtId="49" fontId="7" fillId="23" borderId="10" xfId="0" applyNumberFormat="1" applyFont="1" applyFill="1" applyBorder="1" applyAlignment="1">
      <alignment horizontal="center" vertical="center" wrapText="1"/>
    </xf>
    <xf numFmtId="0" fontId="7" fillId="23" borderId="0" xfId="0" applyFont="1" applyFill="1" applyAlignment="1">
      <alignment horizontal="right" vertical="center"/>
    </xf>
    <xf numFmtId="0" fontId="12" fillId="23" borderId="19" xfId="0" applyFont="1" applyFill="1" applyBorder="1" applyAlignment="1">
      <alignment vertical="center"/>
    </xf>
    <xf numFmtId="0" fontId="8" fillId="23" borderId="19" xfId="0" applyFont="1" applyFill="1" applyBorder="1" applyAlignment="1">
      <alignment horizontal="left" vertical="center"/>
    </xf>
    <xf numFmtId="0" fontId="12" fillId="23" borderId="17" xfId="0" applyFont="1" applyFill="1" applyBorder="1" applyAlignment="1">
      <alignment vertical="center"/>
    </xf>
    <xf numFmtId="0" fontId="7" fillId="23" borderId="0" xfId="0" applyFont="1" applyFill="1" applyBorder="1" applyAlignment="1">
      <alignment horizontal="right" vertical="center"/>
    </xf>
    <xf numFmtId="0" fontId="12" fillId="23" borderId="0" xfId="0" applyFont="1" applyFill="1" applyBorder="1" applyAlignment="1">
      <alignment vertical="center"/>
    </xf>
    <xf numFmtId="0" fontId="13" fillId="23" borderId="43" xfId="0" applyFont="1" applyFill="1" applyBorder="1" applyAlignment="1">
      <alignment horizontal="center" vertical="center" wrapText="1"/>
    </xf>
    <xf numFmtId="0" fontId="8" fillId="23" borderId="43" xfId="0" applyFont="1" applyFill="1" applyBorder="1" applyAlignment="1">
      <alignment horizontal="center" vertical="center" wrapText="1"/>
    </xf>
    <xf numFmtId="0" fontId="8" fillId="23" borderId="15" xfId="0" applyFont="1" applyFill="1" applyBorder="1" applyAlignment="1">
      <alignment horizontal="center" vertical="center" wrapText="1"/>
    </xf>
    <xf numFmtId="0" fontId="13" fillId="23" borderId="49" xfId="0" applyFont="1" applyFill="1" applyBorder="1" applyAlignment="1">
      <alignment horizontal="left" vertical="center" wrapText="1"/>
    </xf>
    <xf numFmtId="0" fontId="13" fillId="23" borderId="42" xfId="0" applyFont="1" applyFill="1" applyBorder="1" applyAlignment="1">
      <alignment horizontal="center" vertical="center" wrapText="1"/>
    </xf>
    <xf numFmtId="0" fontId="8" fillId="23" borderId="11" xfId="0" applyFont="1" applyFill="1" applyBorder="1" applyAlignment="1">
      <alignment horizontal="center" vertical="center" wrapText="1"/>
    </xf>
    <xf numFmtId="0" fontId="35" fillId="23" borderId="51" xfId="0" applyFont="1" applyFill="1" applyBorder="1" applyAlignment="1">
      <alignment horizontal="left" vertical="center" wrapText="1"/>
    </xf>
    <xf numFmtId="0" fontId="8" fillId="23" borderId="17" xfId="0" applyFont="1" applyFill="1" applyBorder="1" applyAlignment="1">
      <alignment horizontal="center" vertical="center" wrapText="1"/>
    </xf>
    <xf numFmtId="0" fontId="35" fillId="23" borderId="24" xfId="0" applyFont="1" applyFill="1" applyBorder="1" applyAlignment="1">
      <alignment horizontal="left" vertical="center" wrapText="1"/>
    </xf>
    <xf numFmtId="0" fontId="13" fillId="23" borderId="39" xfId="0" applyFont="1" applyFill="1" applyBorder="1" applyAlignment="1">
      <alignment horizontal="center" vertical="center" wrapText="1"/>
    </xf>
    <xf numFmtId="0" fontId="8" fillId="23" borderId="39" xfId="0" applyFont="1" applyFill="1" applyBorder="1" applyAlignment="1">
      <alignment horizontal="center" vertical="center" wrapText="1"/>
    </xf>
    <xf numFmtId="0" fontId="8" fillId="23" borderId="12" xfId="0" applyFont="1" applyFill="1" applyBorder="1" applyAlignment="1">
      <alignment horizontal="center" vertical="center" wrapText="1"/>
    </xf>
    <xf numFmtId="0" fontId="13" fillId="23" borderId="41" xfId="0" applyFont="1" applyFill="1" applyBorder="1" applyAlignment="1">
      <alignment horizontal="left" vertical="center" wrapText="1"/>
    </xf>
    <xf numFmtId="49" fontId="13" fillId="23" borderId="20" xfId="0" applyNumberFormat="1" applyFont="1" applyFill="1" applyBorder="1" applyAlignment="1">
      <alignment horizontal="center" vertical="center" wrapText="1"/>
    </xf>
    <xf numFmtId="0" fontId="8" fillId="23" borderId="20" xfId="0" applyFont="1" applyFill="1" applyBorder="1" applyAlignment="1">
      <alignment horizontal="center" vertical="center" wrapText="1"/>
    </xf>
    <xf numFmtId="0" fontId="13" fillId="23" borderId="22" xfId="0" applyFont="1" applyFill="1" applyBorder="1" applyAlignment="1">
      <alignment horizontal="left" vertical="center" wrapText="1"/>
    </xf>
    <xf numFmtId="49" fontId="13" fillId="23" borderId="45" xfId="0" applyNumberFormat="1" applyFont="1" applyFill="1" applyBorder="1" applyAlignment="1">
      <alignment horizontal="center" vertical="center" wrapText="1"/>
    </xf>
    <xf numFmtId="0" fontId="8" fillId="23" borderId="45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center" wrapText="1"/>
    </xf>
    <xf numFmtId="49" fontId="13" fillId="23" borderId="53" xfId="0" applyNumberFormat="1" applyFont="1" applyFill="1" applyBorder="1" applyAlignment="1">
      <alignment horizontal="center" vertical="center" wrapText="1"/>
    </xf>
    <xf numFmtId="0" fontId="8" fillId="23" borderId="14" xfId="0" applyFont="1" applyFill="1" applyBorder="1" applyAlignment="1">
      <alignment horizontal="center" vertical="center" wrapText="1"/>
    </xf>
    <xf numFmtId="49" fontId="13" fillId="23" borderId="17" xfId="0" applyNumberFormat="1" applyFont="1" applyFill="1" applyBorder="1" applyAlignment="1">
      <alignment horizontal="center" vertical="center" wrapText="1"/>
    </xf>
    <xf numFmtId="49" fontId="13" fillId="23" borderId="39" xfId="0" applyNumberFormat="1" applyFont="1" applyFill="1" applyBorder="1" applyAlignment="1">
      <alignment horizontal="center" vertical="center" wrapText="1"/>
    </xf>
    <xf numFmtId="0" fontId="13" fillId="23" borderId="17" xfId="0" applyFont="1" applyFill="1" applyBorder="1" applyAlignment="1">
      <alignment horizontal="center" vertical="center" wrapText="1"/>
    </xf>
    <xf numFmtId="0" fontId="8" fillId="23" borderId="19" xfId="0" applyFont="1" applyFill="1" applyBorder="1" applyAlignment="1">
      <alignment horizontal="center" vertical="center" wrapText="1"/>
    </xf>
    <xf numFmtId="0" fontId="10" fillId="23" borderId="24" xfId="0" applyFont="1" applyFill="1" applyBorder="1" applyAlignment="1">
      <alignment horizontal="left" vertical="center" wrapText="1"/>
    </xf>
    <xf numFmtId="0" fontId="8" fillId="23" borderId="27" xfId="0" applyFont="1" applyFill="1" applyBorder="1" applyAlignment="1">
      <alignment horizontal="center" vertical="center" wrapText="1"/>
    </xf>
    <xf numFmtId="0" fontId="13" fillId="23" borderId="15" xfId="0" applyFont="1" applyFill="1" applyBorder="1" applyAlignment="1">
      <alignment horizontal="left" vertical="center" wrapText="1"/>
    </xf>
    <xf numFmtId="0" fontId="7" fillId="23" borderId="37" xfId="0" applyFont="1" applyFill="1" applyBorder="1" applyAlignment="1">
      <alignment horizontal="right" vertical="center"/>
    </xf>
    <xf numFmtId="0" fontId="12" fillId="23" borderId="10" xfId="0" applyFont="1" applyFill="1" applyBorder="1" applyAlignment="1">
      <alignment horizontal="center" vertical="center" wrapText="1"/>
    </xf>
    <xf numFmtId="0" fontId="35" fillId="23" borderId="10" xfId="0" applyFont="1" applyFill="1" applyBorder="1" applyAlignment="1">
      <alignment horizontal="left" wrapText="1"/>
    </xf>
    <xf numFmtId="0" fontId="7" fillId="23" borderId="27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left" vertical="center" wrapText="1"/>
    </xf>
    <xf numFmtId="0" fontId="7" fillId="23" borderId="37" xfId="0" applyFont="1" applyFill="1" applyBorder="1" applyAlignment="1">
      <alignment vertical="center"/>
    </xf>
    <xf numFmtId="0" fontId="7" fillId="23" borderId="31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right" vertical="center"/>
    </xf>
    <xf numFmtId="0" fontId="7" fillId="23" borderId="11" xfId="0" applyFont="1" applyFill="1" applyBorder="1" applyAlignment="1">
      <alignment horizontal="center" vertical="center" wrapText="1"/>
    </xf>
    <xf numFmtId="0" fontId="35" fillId="23" borderId="10" xfId="0" applyFont="1" applyFill="1" applyBorder="1" applyAlignment="1">
      <alignment horizontal="left" vertical="center" wrapText="1"/>
    </xf>
    <xf numFmtId="0" fontId="7" fillId="23" borderId="10" xfId="0" applyFont="1" applyFill="1" applyBorder="1" applyAlignment="1">
      <alignment vertical="center"/>
    </xf>
    <xf numFmtId="0" fontId="37" fillId="23" borderId="16" xfId="0" applyFont="1" applyFill="1" applyBorder="1" applyAlignment="1">
      <alignment horizontal="center" vertical="center" wrapText="1"/>
    </xf>
    <xf numFmtId="0" fontId="7" fillId="23" borderId="52" xfId="0" applyFont="1" applyFill="1" applyBorder="1" applyAlignment="1">
      <alignment horizontal="center" vertical="center" wrapText="1"/>
    </xf>
    <xf numFmtId="0" fontId="7" fillId="23" borderId="37" xfId="0" applyFont="1" applyFill="1" applyBorder="1" applyAlignment="1">
      <alignment horizontal="center" vertical="center" wrapText="1"/>
    </xf>
    <xf numFmtId="0" fontId="7" fillId="23" borderId="16" xfId="0" applyFont="1" applyFill="1" applyBorder="1" applyAlignment="1">
      <alignment horizontal="left" vertical="center" wrapText="1"/>
    </xf>
    <xf numFmtId="0" fontId="13" fillId="23" borderId="12" xfId="0" applyFont="1" applyFill="1" applyBorder="1" applyAlignment="1">
      <alignment horizontal="center" vertical="center" wrapText="1"/>
    </xf>
    <xf numFmtId="0" fontId="7" fillId="23" borderId="40" xfId="0" applyFont="1" applyFill="1" applyBorder="1" applyAlignment="1">
      <alignment horizontal="right" vertical="center"/>
    </xf>
    <xf numFmtId="0" fontId="7" fillId="23" borderId="12" xfId="0" applyFont="1" applyFill="1" applyBorder="1" applyAlignment="1">
      <alignment horizontal="center" vertical="center" wrapText="1"/>
    </xf>
    <xf numFmtId="0" fontId="13" fillId="23" borderId="12" xfId="0" applyFont="1" applyFill="1" applyBorder="1" applyAlignment="1">
      <alignment horizontal="left" vertical="center" wrapText="1"/>
    </xf>
    <xf numFmtId="0" fontId="13" fillId="23" borderId="48" xfId="0" applyFont="1" applyFill="1" applyBorder="1" applyAlignment="1">
      <alignment horizontal="center" vertical="center" wrapText="1"/>
    </xf>
    <xf numFmtId="0" fontId="7" fillId="23" borderId="48" xfId="0" applyFont="1" applyFill="1" applyBorder="1" applyAlignment="1">
      <alignment horizontal="center" vertical="center" wrapText="1"/>
    </xf>
    <xf numFmtId="0" fontId="13" fillId="23" borderId="48" xfId="0" applyFont="1" applyFill="1" applyBorder="1" applyAlignment="1">
      <alignment horizontal="left" vertical="center" wrapText="1"/>
    </xf>
    <xf numFmtId="0" fontId="7" fillId="23" borderId="15" xfId="0" applyFont="1" applyFill="1" applyBorder="1" applyAlignment="1">
      <alignment horizontal="center" vertical="center" wrapText="1"/>
    </xf>
    <xf numFmtId="49" fontId="13" fillId="23" borderId="15" xfId="0" applyNumberFormat="1" applyFont="1" applyFill="1" applyBorder="1" applyAlignment="1">
      <alignment horizontal="center" vertical="center" wrapText="1"/>
    </xf>
    <xf numFmtId="49" fontId="8" fillId="23" borderId="25" xfId="0" applyNumberFormat="1" applyFont="1" applyFill="1" applyBorder="1" applyAlignment="1">
      <alignment horizontal="center" vertical="center" wrapText="1"/>
    </xf>
    <xf numFmtId="49" fontId="8" fillId="23" borderId="15" xfId="0" applyNumberFormat="1" applyFont="1" applyFill="1" applyBorder="1" applyAlignment="1">
      <alignment horizontal="center" vertical="center" wrapText="1"/>
    </xf>
    <xf numFmtId="49" fontId="7" fillId="23" borderId="10" xfId="0" applyNumberFormat="1" applyFont="1" applyFill="1" applyBorder="1" applyAlignment="1">
      <alignment horizontal="right" vertical="center"/>
    </xf>
    <xf numFmtId="49" fontId="12" fillId="23" borderId="10" xfId="0" applyNumberFormat="1" applyFont="1" applyFill="1" applyBorder="1" applyAlignment="1">
      <alignment horizontal="center" vertical="center" wrapText="1"/>
    </xf>
    <xf numFmtId="0" fontId="35" fillId="23" borderId="50" xfId="0" applyFont="1" applyFill="1" applyBorder="1" applyAlignment="1">
      <alignment horizontal="left" vertical="center" wrapText="1"/>
    </xf>
    <xf numFmtId="49" fontId="7" fillId="23" borderId="11" xfId="0" applyNumberFormat="1" applyFont="1" applyFill="1" applyBorder="1" applyAlignment="1">
      <alignment horizontal="center" vertical="center" wrapText="1"/>
    </xf>
    <xf numFmtId="49" fontId="7" fillId="23" borderId="31" xfId="0" applyNumberFormat="1" applyFont="1" applyFill="1" applyBorder="1" applyAlignment="1">
      <alignment horizontal="center" vertical="center" wrapText="1"/>
    </xf>
    <xf numFmtId="49" fontId="7" fillId="23" borderId="27" xfId="0" applyNumberFormat="1" applyFont="1" applyFill="1" applyBorder="1" applyAlignment="1">
      <alignment horizontal="center" vertical="center" wrapText="1"/>
    </xf>
    <xf numFmtId="49" fontId="7" fillId="23" borderId="37" xfId="0" applyNumberFormat="1" applyFont="1" applyFill="1" applyBorder="1" applyAlignment="1">
      <alignment horizontal="right" vertical="center"/>
    </xf>
    <xf numFmtId="0" fontId="8" fillId="23" borderId="49" xfId="0" applyFont="1" applyFill="1" applyBorder="1" applyAlignment="1">
      <alignment horizontal="left" vertical="center" wrapText="1"/>
    </xf>
    <xf numFmtId="49" fontId="8" fillId="23" borderId="11" xfId="0" applyNumberFormat="1" applyFont="1" applyFill="1" applyBorder="1" applyAlignment="1">
      <alignment horizontal="center" vertical="center" wrapText="1"/>
    </xf>
    <xf numFmtId="49" fontId="12" fillId="23" borderId="10" xfId="0" applyNumberFormat="1" applyFont="1" applyFill="1" applyBorder="1"/>
    <xf numFmtId="49" fontId="13" fillId="23" borderId="11" xfId="0" applyNumberFormat="1" applyFont="1" applyFill="1" applyBorder="1" applyAlignment="1">
      <alignment horizontal="center" vertical="center" wrapText="1"/>
    </xf>
    <xf numFmtId="49" fontId="8" fillId="23" borderId="31" xfId="0" applyNumberFormat="1" applyFont="1" applyFill="1" applyBorder="1" applyAlignment="1">
      <alignment horizontal="center" vertical="center" wrapText="1"/>
    </xf>
    <xf numFmtId="0" fontId="13" fillId="23" borderId="51" xfId="0" applyFont="1" applyFill="1" applyBorder="1" applyAlignment="1">
      <alignment horizontal="left" vertical="center" wrapText="1"/>
    </xf>
    <xf numFmtId="49" fontId="8" fillId="23" borderId="49" xfId="0" applyNumberFormat="1" applyFont="1" applyFill="1" applyBorder="1" applyAlignment="1">
      <alignment horizontal="center" vertical="center" wrapText="1"/>
    </xf>
    <xf numFmtId="49" fontId="12" fillId="23" borderId="50" xfId="0" applyNumberFormat="1" applyFont="1" applyFill="1" applyBorder="1" applyAlignment="1">
      <alignment horizontal="center" vertical="center" wrapText="1"/>
    </xf>
    <xf numFmtId="49" fontId="7" fillId="23" borderId="50" xfId="0" applyNumberFormat="1" applyFont="1" applyFill="1" applyBorder="1" applyAlignment="1">
      <alignment horizontal="center" vertical="center" wrapText="1"/>
    </xf>
    <xf numFmtId="49" fontId="13" fillId="23" borderId="49" xfId="0" applyNumberFormat="1" applyFont="1" applyFill="1" applyBorder="1" applyAlignment="1">
      <alignment horizontal="center" vertical="center" wrapText="1"/>
    </xf>
    <xf numFmtId="49" fontId="13" fillId="23" borderId="12" xfId="0" applyNumberFormat="1" applyFont="1" applyFill="1" applyBorder="1" applyAlignment="1">
      <alignment horizontal="center" vertical="center" wrapText="1"/>
    </xf>
    <xf numFmtId="49" fontId="8" fillId="23" borderId="12" xfId="0" applyNumberFormat="1" applyFont="1" applyFill="1" applyBorder="1" applyAlignment="1">
      <alignment horizontal="center" vertical="center" wrapText="1"/>
    </xf>
    <xf numFmtId="49" fontId="8" fillId="23" borderId="41" xfId="0" applyNumberFormat="1" applyFont="1" applyFill="1" applyBorder="1" applyAlignment="1">
      <alignment horizontal="center" vertical="center" wrapText="1"/>
    </xf>
    <xf numFmtId="49" fontId="13" fillId="23" borderId="13" xfId="0" applyNumberFormat="1" applyFont="1" applyFill="1" applyBorder="1" applyAlignment="1">
      <alignment horizontal="center" vertical="center" wrapText="1"/>
    </xf>
    <xf numFmtId="49" fontId="8" fillId="23" borderId="13" xfId="0" applyNumberFormat="1" applyFont="1" applyFill="1" applyBorder="1" applyAlignment="1">
      <alignment horizontal="center" vertical="center" wrapText="1"/>
    </xf>
    <xf numFmtId="49" fontId="8" fillId="23" borderId="24" xfId="0" applyNumberFormat="1" applyFont="1" applyFill="1" applyBorder="1" applyAlignment="1">
      <alignment horizontal="center" vertical="center" wrapText="1"/>
    </xf>
    <xf numFmtId="0" fontId="13" fillId="23" borderId="24" xfId="0" applyFont="1" applyFill="1" applyBorder="1" applyAlignment="1">
      <alignment horizontal="left" vertical="center" wrapText="1"/>
    </xf>
    <xf numFmtId="49" fontId="8" fillId="23" borderId="17" xfId="0" applyNumberFormat="1" applyFont="1" applyFill="1" applyBorder="1" applyAlignment="1">
      <alignment horizontal="center" vertical="center" wrapText="1"/>
    </xf>
    <xf numFmtId="49" fontId="8" fillId="23" borderId="43" xfId="0" applyNumberFormat="1" applyFont="1" applyFill="1" applyBorder="1" applyAlignment="1">
      <alignment horizontal="center" vertical="center" wrapText="1"/>
    </xf>
    <xf numFmtId="49" fontId="12" fillId="23" borderId="44" xfId="0" applyNumberFormat="1" applyFont="1" applyFill="1" applyBorder="1" applyAlignment="1">
      <alignment horizontal="center" vertical="center" wrapText="1"/>
    </xf>
    <xf numFmtId="0" fontId="35" fillId="23" borderId="44" xfId="0" applyFont="1" applyFill="1" applyBorder="1" applyAlignment="1">
      <alignment horizontal="left" vertical="center" wrapText="1"/>
    </xf>
    <xf numFmtId="49" fontId="12" fillId="23" borderId="14" xfId="0" applyNumberFormat="1" applyFont="1" applyFill="1" applyBorder="1"/>
    <xf numFmtId="49" fontId="12" fillId="23" borderId="53" xfId="0" applyNumberFormat="1" applyFont="1" applyFill="1" applyBorder="1" applyAlignment="1">
      <alignment horizontal="center" vertical="center" wrapText="1"/>
    </xf>
    <xf numFmtId="49" fontId="13" fillId="23" borderId="37" xfId="0" applyNumberFormat="1" applyFont="1" applyFill="1" applyBorder="1" applyAlignment="1">
      <alignment horizontal="center" vertical="center" wrapText="1"/>
    </xf>
    <xf numFmtId="49" fontId="8" fillId="23" borderId="0" xfId="0" applyNumberFormat="1" applyFont="1" applyFill="1" applyBorder="1" applyAlignment="1">
      <alignment horizontal="center" vertical="center" wrapText="1"/>
    </xf>
    <xf numFmtId="49" fontId="8" fillId="23" borderId="19" xfId="0" applyNumberFormat="1" applyFont="1" applyFill="1" applyBorder="1" applyAlignment="1">
      <alignment horizontal="center" vertical="center" wrapText="1"/>
    </xf>
    <xf numFmtId="0" fontId="13" fillId="23" borderId="19" xfId="0" applyFont="1" applyFill="1" applyBorder="1" applyAlignment="1">
      <alignment horizontal="left" vertical="center" wrapText="1"/>
    </xf>
    <xf numFmtId="49" fontId="8" fillId="23" borderId="40" xfId="0" applyNumberFormat="1" applyFont="1" applyFill="1" applyBorder="1" applyAlignment="1">
      <alignment horizontal="center" vertical="center" wrapText="1"/>
    </xf>
    <xf numFmtId="49" fontId="8" fillId="23" borderId="39" xfId="0" applyNumberFormat="1" applyFont="1" applyFill="1" applyBorder="1" applyAlignment="1">
      <alignment horizontal="center" vertical="center" wrapText="1"/>
    </xf>
    <xf numFmtId="0" fontId="13" fillId="23" borderId="39" xfId="0" applyFont="1" applyFill="1" applyBorder="1" applyAlignment="1">
      <alignment horizontal="left" vertical="center" wrapText="1"/>
    </xf>
    <xf numFmtId="0" fontId="13" fillId="23" borderId="17" xfId="0" applyFont="1" applyFill="1" applyBorder="1" applyAlignment="1">
      <alignment horizontal="left" vertical="center" wrapText="1"/>
    </xf>
    <xf numFmtId="49" fontId="13" fillId="23" borderId="42" xfId="0" applyNumberFormat="1" applyFont="1" applyFill="1" applyBorder="1" applyAlignment="1">
      <alignment horizontal="center" vertical="center" wrapText="1"/>
    </xf>
    <xf numFmtId="0" fontId="10" fillId="23" borderId="18" xfId="0" applyFont="1" applyFill="1" applyBorder="1" applyAlignment="1">
      <alignment horizontal="left" vertical="center" wrapText="1"/>
    </xf>
    <xf numFmtId="49" fontId="10" fillId="23" borderId="17" xfId="0" applyNumberFormat="1" applyFont="1" applyFill="1" applyBorder="1" applyAlignment="1">
      <alignment horizontal="center" vertical="center" wrapText="1"/>
    </xf>
    <xf numFmtId="0" fontId="10" fillId="23" borderId="13" xfId="0" applyFont="1" applyFill="1" applyBorder="1" applyAlignment="1">
      <alignment horizontal="center" vertical="center" wrapText="1"/>
    </xf>
    <xf numFmtId="0" fontId="12" fillId="23" borderId="0" xfId="0" applyFont="1" applyFill="1" applyAlignment="1">
      <alignment vertical="center"/>
    </xf>
    <xf numFmtId="0" fontId="7" fillId="23" borderId="0" xfId="43" applyFont="1" applyFill="1" applyAlignment="1">
      <alignment horizontal="right" vertical="center"/>
    </xf>
    <xf numFmtId="0" fontId="12" fillId="23" borderId="0" xfId="43" applyFont="1" applyFill="1" applyBorder="1" applyAlignment="1">
      <alignment vertical="center" wrapText="1"/>
    </xf>
    <xf numFmtId="0" fontId="12" fillId="23" borderId="0" xfId="43" applyFont="1" applyFill="1" applyAlignment="1">
      <alignment vertical="center" wrapText="1"/>
    </xf>
    <xf numFmtId="0" fontId="35" fillId="23" borderId="42" xfId="0" applyFont="1" applyFill="1" applyBorder="1" applyAlignment="1">
      <alignment horizontal="center" vertical="center" wrapText="1"/>
    </xf>
    <xf numFmtId="0" fontId="35" fillId="23" borderId="17" xfId="0" applyFont="1" applyFill="1" applyBorder="1" applyAlignment="1">
      <alignment horizontal="center" vertical="center" wrapText="1"/>
    </xf>
    <xf numFmtId="0" fontId="35" fillId="23" borderId="53" xfId="0" applyFont="1" applyFill="1" applyBorder="1" applyAlignment="1">
      <alignment horizontal="center" vertical="center" wrapText="1"/>
    </xf>
    <xf numFmtId="0" fontId="35" fillId="23" borderId="27" xfId="0" applyFont="1" applyFill="1" applyBorder="1" applyAlignment="1">
      <alignment horizontal="center" vertical="center" wrapText="1"/>
    </xf>
    <xf numFmtId="0" fontId="35" fillId="23" borderId="31" xfId="0" applyFont="1" applyFill="1" applyBorder="1" applyAlignment="1">
      <alignment horizontal="center" vertical="center" wrapText="1"/>
    </xf>
    <xf numFmtId="49" fontId="35" fillId="23" borderId="27" xfId="0" applyNumberFormat="1" applyFont="1" applyFill="1" applyBorder="1" applyAlignment="1">
      <alignment horizontal="center" vertical="center" wrapText="1"/>
    </xf>
    <xf numFmtId="49" fontId="35" fillId="23" borderId="31" xfId="0" applyNumberFormat="1" applyFont="1" applyFill="1" applyBorder="1" applyAlignment="1">
      <alignment horizontal="center" vertical="center" wrapText="1"/>
    </xf>
    <xf numFmtId="49" fontId="35" fillId="23" borderId="10" xfId="0" applyNumberFormat="1" applyFont="1" applyFill="1" applyBorder="1" applyAlignment="1">
      <alignment horizontal="center" vertical="center" wrapText="1"/>
    </xf>
    <xf numFmtId="49" fontId="35" fillId="23" borderId="34" xfId="0" applyNumberFormat="1" applyFont="1" applyFill="1" applyBorder="1" applyAlignment="1">
      <alignment horizontal="center" vertical="center" wrapText="1"/>
    </xf>
    <xf numFmtId="0" fontId="35" fillId="23" borderId="53" xfId="0" applyFont="1" applyFill="1" applyBorder="1" applyAlignment="1">
      <alignment horizontal="left" vertical="center" wrapText="1"/>
    </xf>
    <xf numFmtId="0" fontId="8" fillId="23" borderId="48" xfId="0" applyFont="1" applyFill="1" applyBorder="1" applyAlignment="1">
      <alignment horizontal="center" vertical="center" wrapText="1"/>
    </xf>
    <xf numFmtId="0" fontId="8" fillId="23" borderId="13" xfId="0" applyFont="1" applyFill="1" applyBorder="1" applyAlignment="1">
      <alignment horizontal="center" vertical="center" wrapText="1"/>
    </xf>
    <xf numFmtId="0" fontId="7" fillId="23" borderId="21" xfId="0" applyFont="1" applyFill="1" applyBorder="1" applyAlignment="1">
      <alignment horizontal="center" vertical="center" wrapText="1"/>
    </xf>
    <xf numFmtId="0" fontId="7" fillId="23" borderId="0" xfId="43" applyFont="1" applyFill="1" applyBorder="1" applyAlignment="1">
      <alignment horizontal="right" vertical="center"/>
    </xf>
    <xf numFmtId="0" fontId="14" fillId="23" borderId="0" xfId="43" applyFont="1" applyFill="1" applyBorder="1" applyAlignment="1">
      <alignment vertical="center" wrapText="1"/>
    </xf>
    <xf numFmtId="0" fontId="12" fillId="0" borderId="60" xfId="43" applyFont="1" applyFill="1" applyBorder="1" applyAlignment="1">
      <alignment vertical="center"/>
    </xf>
    <xf numFmtId="0" fontId="35" fillId="23" borderId="64" xfId="0" applyFont="1" applyFill="1" applyBorder="1" applyAlignment="1">
      <alignment horizontal="left" vertical="center" wrapText="1"/>
    </xf>
    <xf numFmtId="0" fontId="13" fillId="23" borderId="58" xfId="0" applyFont="1" applyFill="1" applyBorder="1" applyAlignment="1">
      <alignment horizontal="left" vertical="center" wrapText="1"/>
    </xf>
    <xf numFmtId="0" fontId="7" fillId="23" borderId="30" xfId="0" applyFont="1" applyFill="1" applyBorder="1" applyAlignment="1">
      <alignment horizontal="left" vertical="center" wrapText="1"/>
    </xf>
    <xf numFmtId="0" fontId="13" fillId="23" borderId="55" xfId="0" applyFont="1" applyFill="1" applyBorder="1" applyAlignment="1">
      <alignment horizontal="left" vertical="center" wrapText="1"/>
    </xf>
    <xf numFmtId="0" fontId="7" fillId="23" borderId="56" xfId="0" applyFont="1" applyFill="1" applyBorder="1" applyAlignment="1">
      <alignment horizontal="left" vertical="center" wrapText="1"/>
    </xf>
    <xf numFmtId="0" fontId="7" fillId="23" borderId="63" xfId="0" applyFont="1" applyFill="1" applyBorder="1" applyAlignment="1">
      <alignment vertical="center"/>
    </xf>
    <xf numFmtId="0" fontId="35" fillId="23" borderId="56" xfId="0" applyFont="1" applyFill="1" applyBorder="1" applyAlignment="1">
      <alignment horizontal="left" vertical="center" wrapText="1"/>
    </xf>
    <xf numFmtId="0" fontId="7" fillId="23" borderId="56" xfId="0" applyFont="1" applyFill="1" applyBorder="1" applyAlignment="1">
      <alignment vertical="center"/>
    </xf>
    <xf numFmtId="0" fontId="7" fillId="23" borderId="66" xfId="0" applyFont="1" applyFill="1" applyBorder="1" applyAlignment="1">
      <alignment horizontal="left" vertical="center" wrapText="1"/>
    </xf>
    <xf numFmtId="0" fontId="13" fillId="23" borderId="38" xfId="0" applyFont="1" applyFill="1" applyBorder="1" applyAlignment="1">
      <alignment horizontal="left" vertical="center" wrapText="1"/>
    </xf>
    <xf numFmtId="0" fontId="13" fillId="23" borderId="67" xfId="0" applyFont="1" applyFill="1" applyBorder="1" applyAlignment="1">
      <alignment horizontal="left" vertical="center" wrapText="1"/>
    </xf>
    <xf numFmtId="0" fontId="35" fillId="23" borderId="30" xfId="0" applyFont="1" applyFill="1" applyBorder="1" applyAlignment="1">
      <alignment horizontal="left" vertical="center" wrapText="1"/>
    </xf>
    <xf numFmtId="0" fontId="7" fillId="23" borderId="64" xfId="0" applyFont="1" applyFill="1" applyBorder="1" applyAlignment="1">
      <alignment horizontal="left" vertical="center" wrapText="1"/>
    </xf>
    <xf numFmtId="0" fontId="13" fillId="23" borderId="6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13" fillId="23" borderId="19" xfId="0" applyNumberFormat="1" applyFont="1" applyFill="1" applyBorder="1" applyAlignment="1">
      <alignment horizontal="center" vertical="center" wrapText="1"/>
    </xf>
    <xf numFmtId="0" fontId="12" fillId="23" borderId="23" xfId="0" applyFont="1" applyFill="1" applyBorder="1" applyAlignment="1">
      <alignment vertical="center"/>
    </xf>
    <xf numFmtId="0" fontId="12" fillId="23" borderId="20" xfId="0" applyFont="1" applyFill="1" applyBorder="1" applyAlignment="1">
      <alignment vertical="center"/>
    </xf>
    <xf numFmtId="0" fontId="12" fillId="23" borderId="21" xfId="0" applyFont="1" applyFill="1" applyBorder="1" applyAlignment="1">
      <alignment vertical="center"/>
    </xf>
    <xf numFmtId="0" fontId="12" fillId="23" borderId="40" xfId="0" applyFont="1" applyFill="1" applyBorder="1" applyAlignment="1">
      <alignment vertical="center"/>
    </xf>
    <xf numFmtId="0" fontId="12" fillId="23" borderId="22" xfId="0" applyFont="1" applyFill="1" applyBorder="1" applyAlignment="1">
      <alignment vertical="center"/>
    </xf>
    <xf numFmtId="0" fontId="12" fillId="23" borderId="12" xfId="0" applyFont="1" applyFill="1" applyBorder="1" applyAlignment="1">
      <alignment vertical="center"/>
    </xf>
    <xf numFmtId="0" fontId="12" fillId="23" borderId="13" xfId="0" applyFont="1" applyFill="1" applyBorder="1" applyAlignment="1">
      <alignment vertical="center"/>
    </xf>
    <xf numFmtId="0" fontId="12" fillId="23" borderId="18" xfId="0" applyFont="1" applyFill="1" applyBorder="1" applyAlignment="1">
      <alignment vertical="center"/>
    </xf>
    <xf numFmtId="0" fontId="12" fillId="23" borderId="24" xfId="0" applyFont="1" applyFill="1" applyBorder="1" applyAlignment="1">
      <alignment vertical="center"/>
    </xf>
    <xf numFmtId="0" fontId="10" fillId="23" borderId="17" xfId="0" applyFont="1" applyFill="1" applyBorder="1" applyAlignment="1">
      <alignment vertical="center"/>
    </xf>
    <xf numFmtId="0" fontId="10" fillId="23" borderId="18" xfId="0" applyFont="1" applyFill="1" applyBorder="1" applyAlignment="1">
      <alignment vertical="center"/>
    </xf>
    <xf numFmtId="0" fontId="38" fillId="23" borderId="0" xfId="44" applyFont="1" applyFill="1"/>
    <xf numFmtId="0" fontId="39" fillId="23" borderId="0" xfId="44" applyFont="1" applyFill="1"/>
    <xf numFmtId="0" fontId="39" fillId="23" borderId="0" xfId="44" applyFont="1" applyFill="1" applyAlignment="1">
      <alignment horizontal="center" vertical="center"/>
    </xf>
    <xf numFmtId="0" fontId="39" fillId="23" borderId="0" xfId="44" applyFont="1" applyFill="1" applyBorder="1" applyAlignment="1"/>
    <xf numFmtId="0" fontId="40" fillId="23" borderId="41" xfId="44" applyFont="1" applyFill="1" applyBorder="1" applyAlignment="1">
      <alignment horizontal="center" vertical="center" wrapText="1"/>
    </xf>
    <xf numFmtId="0" fontId="39" fillId="23" borderId="0" xfId="44" applyFont="1" applyFill="1" applyAlignment="1">
      <alignment vertical="center"/>
    </xf>
    <xf numFmtId="2" fontId="38" fillId="23" borderId="48" xfId="44" applyNumberFormat="1" applyFont="1" applyFill="1" applyBorder="1" applyAlignment="1">
      <alignment horizontal="right" vertical="top" wrapText="1"/>
    </xf>
    <xf numFmtId="0" fontId="39" fillId="23" borderId="0" xfId="44" applyFont="1" applyFill="1" applyBorder="1"/>
    <xf numFmtId="0" fontId="39" fillId="23" borderId="0" xfId="44" applyFont="1" applyFill="1" applyBorder="1" applyAlignment="1">
      <alignment horizontal="justify" vertical="top" wrapText="1"/>
    </xf>
    <xf numFmtId="0" fontId="38" fillId="23" borderId="0" xfId="44" applyFont="1" applyFill="1" applyBorder="1" applyAlignment="1">
      <alignment horizontal="justify" vertical="top" wrapText="1"/>
    </xf>
    <xf numFmtId="0" fontId="38" fillId="23" borderId="0" xfId="44" applyFont="1" applyFill="1" applyBorder="1"/>
    <xf numFmtId="0" fontId="41" fillId="23" borderId="0" xfId="44" applyFont="1" applyFill="1" applyBorder="1" applyAlignment="1">
      <alignment horizontal="justify" vertical="top" wrapText="1"/>
    </xf>
    <xf numFmtId="0" fontId="42" fillId="23" borderId="0" xfId="44" applyFont="1" applyFill="1" applyBorder="1" applyAlignment="1">
      <alignment horizontal="justify" vertical="top" wrapText="1"/>
    </xf>
    <xf numFmtId="0" fontId="15" fillId="0" borderId="40" xfId="0" applyFont="1" applyFill="1" applyBorder="1" applyAlignment="1">
      <alignment wrapText="1"/>
    </xf>
    <xf numFmtId="0" fontId="15" fillId="0" borderId="21" xfId="0" applyFont="1" applyFill="1" applyBorder="1" applyAlignment="1">
      <alignment wrapText="1"/>
    </xf>
    <xf numFmtId="0" fontId="15" fillId="0" borderId="41" xfId="0" applyFont="1" applyFill="1" applyBorder="1" applyAlignment="1">
      <alignment wrapText="1"/>
    </xf>
    <xf numFmtId="0" fontId="13" fillId="23" borderId="13" xfId="0" applyFont="1" applyFill="1" applyBorder="1" applyAlignment="1">
      <alignment horizontal="left" vertical="center" wrapText="1"/>
    </xf>
    <xf numFmtId="0" fontId="10" fillId="23" borderId="13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8" fillId="23" borderId="48" xfId="0" applyFont="1" applyFill="1" applyBorder="1" applyAlignment="1">
      <alignment horizontal="center" vertical="center" wrapText="1"/>
    </xf>
    <xf numFmtId="0" fontId="8" fillId="23" borderId="13" xfId="0" applyFont="1" applyFill="1" applyBorder="1" applyAlignment="1">
      <alignment horizontal="center" vertical="center" wrapText="1"/>
    </xf>
    <xf numFmtId="0" fontId="7" fillId="23" borderId="21" xfId="0" applyFont="1" applyFill="1" applyBorder="1" applyAlignment="1">
      <alignment horizontal="center" vertical="center" wrapText="1"/>
    </xf>
    <xf numFmtId="0" fontId="10" fillId="23" borderId="12" xfId="0" applyFont="1" applyFill="1" applyBorder="1" applyAlignment="1">
      <alignment horizontal="left" vertical="center" wrapText="1"/>
    </xf>
    <xf numFmtId="0" fontId="15" fillId="0" borderId="39" xfId="0" applyFont="1" applyFill="1" applyBorder="1" applyAlignment="1">
      <alignment wrapText="1"/>
    </xf>
    <xf numFmtId="0" fontId="10" fillId="0" borderId="39" xfId="0" applyFont="1" applyFill="1" applyBorder="1" applyAlignment="1">
      <alignment horizontal="left" vertical="center"/>
    </xf>
    <xf numFmtId="0" fontId="8" fillId="23" borderId="19" xfId="0" applyFont="1" applyFill="1" applyBorder="1" applyAlignment="1">
      <alignment horizontal="center" vertical="center"/>
    </xf>
    <xf numFmtId="0" fontId="8" fillId="23" borderId="0" xfId="0" applyFont="1" applyFill="1" applyBorder="1" applyAlignment="1">
      <alignment horizontal="center" vertical="center"/>
    </xf>
    <xf numFmtId="0" fontId="12" fillId="23" borderId="0" xfId="0" applyFont="1" applyFill="1" applyBorder="1" applyAlignment="1">
      <alignment horizontal="center" vertical="center"/>
    </xf>
    <xf numFmtId="0" fontId="35" fillId="23" borderId="14" xfId="0" applyFont="1" applyFill="1" applyBorder="1" applyAlignment="1">
      <alignment horizontal="left" vertical="center" wrapText="1"/>
    </xf>
    <xf numFmtId="0" fontId="12" fillId="0" borderId="58" xfId="43" applyFont="1" applyFill="1" applyBorder="1" applyAlignment="1">
      <alignment horizontal="center" vertical="center" wrapText="1"/>
    </xf>
    <xf numFmtId="0" fontId="12" fillId="0" borderId="23" xfId="43" applyFont="1" applyFill="1" applyBorder="1"/>
    <xf numFmtId="0" fontId="13" fillId="23" borderId="37" xfId="0" applyFont="1" applyFill="1" applyBorder="1" applyAlignment="1">
      <alignment horizontal="left" vertical="center" wrapText="1"/>
    </xf>
    <xf numFmtId="0" fontId="12" fillId="0" borderId="12" xfId="43" applyFont="1" applyFill="1" applyBorder="1" applyAlignment="1">
      <alignment horizontal="center" vertical="center" wrapText="1"/>
    </xf>
    <xf numFmtId="0" fontId="7" fillId="23" borderId="50" xfId="0" applyFont="1" applyFill="1" applyBorder="1" applyAlignment="1">
      <alignment vertical="center"/>
    </xf>
    <xf numFmtId="0" fontId="7" fillId="23" borderId="78" xfId="0" applyFont="1" applyFill="1" applyBorder="1" applyAlignment="1">
      <alignment horizontal="left" vertical="center" wrapText="1"/>
    </xf>
    <xf numFmtId="0" fontId="35" fillId="23" borderId="27" xfId="0" applyFont="1" applyFill="1" applyBorder="1" applyAlignment="1">
      <alignment horizontal="left" vertical="center" wrapText="1"/>
    </xf>
    <xf numFmtId="0" fontId="35" fillId="23" borderId="11" xfId="0" applyFont="1" applyFill="1" applyBorder="1" applyAlignment="1">
      <alignment horizontal="left" wrapText="1"/>
    </xf>
    <xf numFmtId="0" fontId="13" fillId="23" borderId="14" xfId="0" applyFont="1" applyFill="1" applyBorder="1" applyAlignment="1">
      <alignment horizontal="center" vertical="center" wrapText="1"/>
    </xf>
    <xf numFmtId="0" fontId="8" fillId="23" borderId="34" xfId="0" applyFont="1" applyFill="1" applyBorder="1" applyAlignment="1">
      <alignment horizontal="center" vertical="center" wrapText="1"/>
    </xf>
    <xf numFmtId="0" fontId="7" fillId="23" borderId="11" xfId="0" applyFont="1" applyFill="1" applyBorder="1" applyAlignment="1">
      <alignment horizontal="left" vertical="center" wrapText="1"/>
    </xf>
    <xf numFmtId="0" fontId="35" fillId="23" borderId="39" xfId="0" applyFont="1" applyFill="1" applyBorder="1" applyAlignment="1">
      <alignment horizontal="center" vertical="center" wrapText="1"/>
    </xf>
    <xf numFmtId="0" fontId="12" fillId="23" borderId="12" xfId="0" applyFont="1" applyFill="1" applyBorder="1" applyAlignment="1">
      <alignment horizontal="center" vertical="center" wrapText="1"/>
    </xf>
    <xf numFmtId="0" fontId="35" fillId="23" borderId="12" xfId="0" applyFont="1" applyFill="1" applyBorder="1" applyAlignment="1">
      <alignment horizontal="left" wrapText="1"/>
    </xf>
    <xf numFmtId="0" fontId="7" fillId="23" borderId="53" xfId="0" applyFont="1" applyFill="1" applyBorder="1" applyAlignment="1">
      <alignment horizontal="center" vertical="center" wrapText="1"/>
    </xf>
    <xf numFmtId="0" fontId="7" fillId="23" borderId="14" xfId="0" applyFont="1" applyFill="1" applyBorder="1" applyAlignment="1">
      <alignment horizontal="center" vertical="center" wrapText="1"/>
    </xf>
    <xf numFmtId="0" fontId="7" fillId="23" borderId="14" xfId="0" applyFont="1" applyFill="1" applyBorder="1" applyAlignment="1">
      <alignment horizontal="left" vertical="center" wrapText="1"/>
    </xf>
    <xf numFmtId="0" fontId="35" fillId="23" borderId="11" xfId="0" applyFont="1" applyFill="1" applyBorder="1" applyAlignment="1">
      <alignment horizontal="left" vertical="center" wrapText="1"/>
    </xf>
    <xf numFmtId="49" fontId="12" fillId="23" borderId="11" xfId="0" applyNumberFormat="1" applyFont="1" applyFill="1" applyBorder="1" applyAlignment="1">
      <alignment horizontal="center" vertical="center" wrapText="1"/>
    </xf>
    <xf numFmtId="49" fontId="35" fillId="23" borderId="53" xfId="0" applyNumberFormat="1" applyFont="1" applyFill="1" applyBorder="1" applyAlignment="1">
      <alignment horizontal="center" vertical="center" wrapText="1"/>
    </xf>
    <xf numFmtId="49" fontId="12" fillId="23" borderId="14" xfId="0" applyNumberFormat="1" applyFont="1" applyFill="1" applyBorder="1" applyAlignment="1">
      <alignment horizontal="center" vertical="center" wrapText="1"/>
    </xf>
    <xf numFmtId="0" fontId="35" fillId="23" borderId="79" xfId="0" applyFont="1" applyFill="1" applyBorder="1" applyAlignment="1">
      <alignment horizontal="left" vertical="center" wrapText="1"/>
    </xf>
    <xf numFmtId="0" fontId="8" fillId="23" borderId="22" xfId="0" applyFont="1" applyFill="1" applyBorder="1" applyAlignment="1">
      <alignment horizontal="left" vertical="center" wrapText="1"/>
    </xf>
    <xf numFmtId="0" fontId="35" fillId="23" borderId="15" xfId="0" applyFont="1" applyFill="1" applyBorder="1" applyAlignment="1">
      <alignment horizontal="left" vertical="center" wrapText="1"/>
    </xf>
    <xf numFmtId="49" fontId="8" fillId="23" borderId="48" xfId="0" applyNumberFormat="1" applyFont="1" applyFill="1" applyBorder="1" applyAlignment="1">
      <alignment horizontal="center" vertical="center" wrapText="1"/>
    </xf>
    <xf numFmtId="49" fontId="13" fillId="23" borderId="48" xfId="0" applyNumberFormat="1" applyFont="1" applyFill="1" applyBorder="1" applyAlignment="1">
      <alignment horizontal="center" vertical="center" wrapText="1"/>
    </xf>
    <xf numFmtId="49" fontId="7" fillId="23" borderId="15" xfId="0" applyNumberFormat="1" applyFont="1" applyFill="1" applyBorder="1" applyAlignment="1">
      <alignment horizontal="right" vertical="center"/>
    </xf>
    <xf numFmtId="49" fontId="33" fillId="23" borderId="14" xfId="0" applyNumberFormat="1" applyFont="1" applyFill="1" applyBorder="1"/>
    <xf numFmtId="49" fontId="8" fillId="23" borderId="14" xfId="0" applyNumberFormat="1" applyFont="1" applyFill="1" applyBorder="1" applyAlignment="1">
      <alignment horizontal="center" vertical="center" wrapText="1"/>
    </xf>
    <xf numFmtId="49" fontId="8" fillId="23" borderId="37" xfId="0" applyNumberFormat="1" applyFont="1" applyFill="1" applyBorder="1" applyAlignment="1">
      <alignment horizontal="center" vertical="center" wrapText="1"/>
    </xf>
    <xf numFmtId="49" fontId="12" fillId="23" borderId="15" xfId="0" applyNumberFormat="1" applyFont="1" applyFill="1" applyBorder="1" applyAlignment="1">
      <alignment horizontal="center" vertical="center" wrapText="1"/>
    </xf>
    <xf numFmtId="49" fontId="7" fillId="23" borderId="16" xfId="0" applyNumberFormat="1" applyFont="1" applyFill="1" applyBorder="1" applyAlignment="1">
      <alignment horizontal="center" vertical="center" wrapText="1"/>
    </xf>
    <xf numFmtId="49" fontId="8" fillId="23" borderId="22" xfId="0" applyNumberFormat="1" applyFont="1" applyFill="1" applyBorder="1" applyAlignment="1">
      <alignment horizontal="center" vertical="center" wrapText="1"/>
    </xf>
    <xf numFmtId="49" fontId="35" fillId="23" borderId="11" xfId="0" applyNumberFormat="1" applyFont="1" applyFill="1" applyBorder="1" applyAlignment="1">
      <alignment horizontal="center" vertical="center" wrapText="1"/>
    </xf>
    <xf numFmtId="49" fontId="8" fillId="23" borderId="20" xfId="0" applyNumberFormat="1" applyFont="1" applyFill="1" applyBorder="1" applyAlignment="1">
      <alignment horizontal="center" vertical="center" wrapText="1"/>
    </xf>
    <xf numFmtId="49" fontId="8" fillId="23" borderId="21" xfId="0" applyNumberFormat="1" applyFont="1" applyFill="1" applyBorder="1" applyAlignment="1">
      <alignment horizontal="center" vertical="center" wrapText="1"/>
    </xf>
    <xf numFmtId="49" fontId="35" fillId="23" borderId="15" xfId="0" applyNumberFormat="1" applyFont="1" applyFill="1" applyBorder="1" applyAlignment="1">
      <alignment horizontal="center" vertical="center" wrapText="1"/>
    </xf>
    <xf numFmtId="49" fontId="12" fillId="23" borderId="15" xfId="0" applyNumberFormat="1" applyFont="1" applyFill="1" applyBorder="1"/>
    <xf numFmtId="0" fontId="12" fillId="0" borderId="41" xfId="43" applyFont="1" applyFill="1" applyBorder="1"/>
    <xf numFmtId="0" fontId="5" fillId="23" borderId="40" xfId="44" applyFont="1" applyFill="1" applyBorder="1" applyAlignment="1">
      <alignment horizontal="center" vertical="center" wrapText="1"/>
    </xf>
    <xf numFmtId="0" fontId="5" fillId="23" borderId="40" xfId="53" applyFont="1" applyFill="1" applyBorder="1" applyAlignment="1">
      <alignment horizontal="center" vertical="center" wrapText="1"/>
    </xf>
    <xf numFmtId="0" fontId="5" fillId="23" borderId="18" xfId="53" applyFont="1" applyFill="1" applyBorder="1" applyAlignment="1">
      <alignment horizontal="center" vertical="center" wrapText="1"/>
    </xf>
    <xf numFmtId="0" fontId="5" fillId="23" borderId="41" xfId="53" applyFont="1" applyFill="1" applyBorder="1" applyAlignment="1">
      <alignment horizontal="center" vertical="center" wrapText="1"/>
    </xf>
    <xf numFmtId="37" fontId="44" fillId="24" borderId="64" xfId="0" applyNumberFormat="1" applyFont="1" applyFill="1" applyBorder="1" applyAlignment="1">
      <alignment horizontal="right" vertical="center" wrapText="1"/>
    </xf>
    <xf numFmtId="37" fontId="44" fillId="24" borderId="33" xfId="0" applyNumberFormat="1" applyFont="1" applyFill="1" applyBorder="1" applyAlignment="1">
      <alignment horizontal="right" vertical="center" wrapText="1"/>
    </xf>
    <xf numFmtId="37" fontId="44" fillId="24" borderId="54" xfId="0" applyNumberFormat="1" applyFont="1" applyFill="1" applyBorder="1" applyAlignment="1">
      <alignment horizontal="right" vertical="center" wrapText="1"/>
    </xf>
    <xf numFmtId="37" fontId="44" fillId="24" borderId="70" xfId="0" applyNumberFormat="1" applyFont="1" applyFill="1" applyBorder="1" applyAlignment="1">
      <alignment horizontal="right" vertical="center" wrapText="1"/>
    </xf>
    <xf numFmtId="37" fontId="44" fillId="24" borderId="73" xfId="0" applyNumberFormat="1" applyFont="1" applyFill="1" applyBorder="1" applyAlignment="1">
      <alignment horizontal="right" vertical="center" wrapText="1"/>
    </xf>
    <xf numFmtId="37" fontId="44" fillId="24" borderId="74" xfId="0" applyNumberFormat="1" applyFont="1" applyFill="1" applyBorder="1" applyAlignment="1">
      <alignment horizontal="right" vertical="center" wrapText="1"/>
    </xf>
    <xf numFmtId="37" fontId="44" fillId="24" borderId="75" xfId="0" applyNumberFormat="1" applyFont="1" applyFill="1" applyBorder="1" applyAlignment="1">
      <alignment horizontal="right" vertical="center" wrapText="1"/>
    </xf>
    <xf numFmtId="37" fontId="44" fillId="24" borderId="69" xfId="0" applyNumberFormat="1" applyFont="1" applyFill="1" applyBorder="1" applyAlignment="1">
      <alignment horizontal="right" vertical="center" wrapText="1"/>
    </xf>
    <xf numFmtId="37" fontId="44" fillId="24" borderId="71" xfId="0" applyNumberFormat="1" applyFont="1" applyFill="1" applyBorder="1" applyAlignment="1">
      <alignment horizontal="right" vertical="center" wrapText="1"/>
    </xf>
    <xf numFmtId="37" fontId="44" fillId="24" borderId="22" xfId="0" applyNumberFormat="1" applyFont="1" applyFill="1" applyBorder="1" applyAlignment="1">
      <alignment horizontal="right" vertical="center" wrapText="1"/>
    </xf>
    <xf numFmtId="37" fontId="44" fillId="24" borderId="49" xfId="0" applyNumberFormat="1" applyFont="1" applyFill="1" applyBorder="1" applyAlignment="1">
      <alignment horizontal="right" vertical="center" wrapText="1"/>
    </xf>
    <xf numFmtId="37" fontId="44" fillId="24" borderId="41" xfId="0" applyNumberFormat="1" applyFont="1" applyFill="1" applyBorder="1" applyAlignment="1">
      <alignment horizontal="right" vertical="center" wrapText="1"/>
    </xf>
    <xf numFmtId="37" fontId="44" fillId="24" borderId="51" xfId="0" applyNumberFormat="1" applyFont="1" applyFill="1" applyBorder="1" applyAlignment="1">
      <alignment horizontal="right" vertical="center" wrapText="1"/>
    </xf>
    <xf numFmtId="37" fontId="44" fillId="24" borderId="23" xfId="0" applyNumberFormat="1" applyFont="1" applyFill="1" applyBorder="1" applyAlignment="1">
      <alignment horizontal="right" vertical="center" wrapText="1"/>
    </xf>
    <xf numFmtId="37" fontId="44" fillId="24" borderId="72" xfId="0" applyNumberFormat="1" applyFont="1" applyFill="1" applyBorder="1" applyAlignment="1">
      <alignment horizontal="right" vertical="center" wrapText="1"/>
    </xf>
    <xf numFmtId="37" fontId="44" fillId="24" borderId="29" xfId="0" applyNumberFormat="1" applyFont="1" applyFill="1" applyBorder="1" applyAlignment="1">
      <alignment horizontal="right" vertical="center" wrapText="1"/>
    </xf>
    <xf numFmtId="37" fontId="44" fillId="24" borderId="76" xfId="0" applyNumberFormat="1" applyFont="1" applyFill="1" applyBorder="1" applyAlignment="1">
      <alignment horizontal="right" vertical="center" wrapText="1"/>
    </xf>
    <xf numFmtId="37" fontId="44" fillId="24" borderId="35" xfId="0" applyNumberFormat="1" applyFont="1" applyFill="1" applyBorder="1" applyAlignment="1">
      <alignment horizontal="right" vertical="center" wrapText="1"/>
    </xf>
    <xf numFmtId="37" fontId="44" fillId="24" borderId="68" xfId="0" applyNumberFormat="1" applyFont="1" applyFill="1" applyBorder="1" applyAlignment="1">
      <alignment horizontal="right" vertical="center" wrapText="1"/>
    </xf>
    <xf numFmtId="37" fontId="44" fillId="24" borderId="26" xfId="0" applyNumberFormat="1" applyFont="1" applyFill="1" applyBorder="1" applyAlignment="1">
      <alignment horizontal="right" vertical="center" wrapText="1"/>
    </xf>
    <xf numFmtId="37" fontId="44" fillId="24" borderId="25" xfId="0" applyNumberFormat="1" applyFont="1" applyFill="1" applyBorder="1" applyAlignment="1">
      <alignment horizontal="right" vertical="center" wrapText="1"/>
    </xf>
    <xf numFmtId="37" fontId="44" fillId="24" borderId="55" xfId="0" applyNumberFormat="1" applyFont="1" applyFill="1" applyBorder="1" applyAlignment="1">
      <alignment horizontal="right" vertical="center" wrapText="1"/>
    </xf>
    <xf numFmtId="37" fontId="44" fillId="24" borderId="62" xfId="0" applyNumberFormat="1" applyFont="1" applyFill="1" applyBorder="1" applyAlignment="1">
      <alignment horizontal="right" vertical="center" wrapText="1"/>
    </xf>
    <xf numFmtId="37" fontId="44" fillId="24" borderId="38" xfId="0" applyNumberFormat="1" applyFont="1" applyFill="1" applyBorder="1" applyAlignment="1">
      <alignment horizontal="right" vertical="center" wrapText="1"/>
    </xf>
    <xf numFmtId="37" fontId="44" fillId="24" borderId="61" xfId="0" applyNumberFormat="1" applyFont="1" applyFill="1" applyBorder="1" applyAlignment="1">
      <alignment horizontal="right" vertical="center" wrapText="1"/>
    </xf>
    <xf numFmtId="37" fontId="44" fillId="24" borderId="36" xfId="0" applyNumberFormat="1" applyFont="1" applyFill="1" applyBorder="1" applyAlignment="1">
      <alignment horizontal="right" vertical="center" wrapText="1"/>
    </xf>
    <xf numFmtId="37" fontId="44" fillId="24" borderId="15" xfId="0" applyNumberFormat="1" applyFont="1" applyFill="1" applyBorder="1" applyAlignment="1">
      <alignment horizontal="right" vertical="center" wrapText="1"/>
    </xf>
    <xf numFmtId="37" fontId="44" fillId="24" borderId="50" xfId="0" applyNumberFormat="1" applyFont="1" applyFill="1" applyBorder="1" applyAlignment="1">
      <alignment horizontal="right" vertical="center" wrapText="1"/>
    </xf>
    <xf numFmtId="37" fontId="44" fillId="24" borderId="11" xfId="0" applyNumberFormat="1" applyFont="1" applyFill="1" applyBorder="1" applyAlignment="1">
      <alignment horizontal="right" vertical="center" wrapText="1"/>
    </xf>
    <xf numFmtId="37" fontId="44" fillId="24" borderId="10" xfId="0" applyNumberFormat="1" applyFont="1" applyFill="1" applyBorder="1" applyAlignment="1">
      <alignment horizontal="right" vertical="center" wrapText="1"/>
    </xf>
    <xf numFmtId="37" fontId="44" fillId="24" borderId="34" xfId="0" applyNumberFormat="1" applyFont="1" applyFill="1" applyBorder="1" applyAlignment="1">
      <alignment horizontal="right" vertical="center" wrapText="1"/>
    </xf>
    <xf numFmtId="37" fontId="44" fillId="24" borderId="14" xfId="0" applyNumberFormat="1" applyFont="1" applyFill="1" applyBorder="1" applyAlignment="1">
      <alignment horizontal="right" vertical="center" wrapText="1"/>
    </xf>
    <xf numFmtId="37" fontId="44" fillId="24" borderId="79" xfId="0" applyNumberFormat="1" applyFont="1" applyFill="1" applyBorder="1" applyAlignment="1">
      <alignment horizontal="right" vertical="center" wrapText="1"/>
    </xf>
    <xf numFmtId="37" fontId="44" fillId="24" borderId="12" xfId="0" applyNumberFormat="1" applyFont="1" applyFill="1" applyBorder="1" applyAlignment="1">
      <alignment horizontal="right" vertical="center" wrapText="1"/>
    </xf>
    <xf numFmtId="37" fontId="44" fillId="24" borderId="39" xfId="0" applyNumberFormat="1" applyFont="1" applyFill="1" applyBorder="1" applyAlignment="1">
      <alignment horizontal="right" vertical="center" wrapText="1"/>
    </xf>
    <xf numFmtId="37" fontId="44" fillId="24" borderId="48" xfId="0" applyNumberFormat="1" applyFont="1" applyFill="1" applyBorder="1" applyAlignment="1">
      <alignment horizontal="right" vertical="center" wrapText="1"/>
    </xf>
    <xf numFmtId="37" fontId="44" fillId="24" borderId="40" xfId="0" applyNumberFormat="1" applyFont="1" applyFill="1" applyBorder="1" applyAlignment="1">
      <alignment horizontal="right" vertical="center" wrapText="1"/>
    </xf>
    <xf numFmtId="37" fontId="44" fillId="24" borderId="17" xfId="0" applyNumberFormat="1" applyFont="1" applyFill="1" applyBorder="1" applyAlignment="1">
      <alignment horizontal="right" vertical="center" wrapText="1"/>
    </xf>
    <xf numFmtId="37" fontId="44" fillId="24" borderId="78" xfId="0" applyNumberFormat="1" applyFont="1" applyFill="1" applyBorder="1" applyAlignment="1">
      <alignment horizontal="right" vertical="center" wrapText="1"/>
    </xf>
    <xf numFmtId="37" fontId="44" fillId="24" borderId="24" xfId="0" applyNumberFormat="1" applyFont="1" applyFill="1" applyBorder="1" applyAlignment="1">
      <alignment horizontal="right" vertical="center" wrapText="1"/>
    </xf>
    <xf numFmtId="49" fontId="12" fillId="23" borderId="42" xfId="0" applyNumberFormat="1" applyFont="1" applyFill="1" applyBorder="1" applyAlignment="1">
      <alignment horizontal="center" vertical="center" wrapText="1"/>
    </xf>
    <xf numFmtId="164" fontId="12" fillId="0" borderId="18" xfId="54" applyNumberFormat="1" applyFont="1" applyFill="1" applyBorder="1" applyAlignment="1">
      <alignment horizontal="justify" vertical="center" wrapText="1"/>
    </xf>
    <xf numFmtId="164" fontId="12" fillId="0" borderId="47" xfId="54" applyNumberFormat="1" applyFont="1" applyFill="1" applyBorder="1" applyAlignment="1">
      <alignment horizontal="justify" vertical="center" wrapText="1"/>
    </xf>
    <xf numFmtId="164" fontId="12" fillId="0" borderId="46" xfId="54" applyNumberFormat="1" applyFont="1" applyFill="1" applyBorder="1" applyAlignment="1">
      <alignment horizontal="center" vertical="center" wrapText="1"/>
    </xf>
    <xf numFmtId="164" fontId="12" fillId="0" borderId="46" xfId="54" applyNumberFormat="1" applyFont="1" applyFill="1" applyBorder="1" applyAlignment="1">
      <alignment horizontal="justify" vertical="center" wrapText="1"/>
    </xf>
    <xf numFmtId="164" fontId="12" fillId="0" borderId="40" xfId="54" applyNumberFormat="1" applyFont="1" applyFill="1" applyBorder="1" applyAlignment="1">
      <alignment horizontal="justify" vertical="center" wrapText="1"/>
    </xf>
    <xf numFmtId="164" fontId="12" fillId="0" borderId="61" xfId="54" applyNumberFormat="1" applyFont="1" applyFill="1" applyBorder="1" applyAlignment="1">
      <alignment horizontal="justify" vertical="center" wrapText="1"/>
    </xf>
    <xf numFmtId="164" fontId="12" fillId="0" borderId="36" xfId="54" applyNumberFormat="1" applyFont="1" applyFill="1" applyBorder="1" applyAlignment="1">
      <alignment horizontal="center" vertical="center" wrapText="1"/>
    </xf>
    <xf numFmtId="164" fontId="12" fillId="0" borderId="36" xfId="54" applyNumberFormat="1" applyFont="1" applyFill="1" applyBorder="1" applyAlignment="1">
      <alignment horizontal="justify" vertical="center" wrapText="1"/>
    </xf>
    <xf numFmtId="164" fontId="12" fillId="0" borderId="44" xfId="54" applyNumberFormat="1" applyFont="1" applyFill="1" applyBorder="1" applyAlignment="1">
      <alignment horizontal="justify" vertical="center" wrapText="1"/>
    </xf>
    <xf numFmtId="164" fontId="12" fillId="0" borderId="28" xfId="54" applyNumberFormat="1" applyFont="1" applyFill="1" applyBorder="1" applyAlignment="1">
      <alignment horizontal="justify" vertical="center" wrapText="1"/>
    </xf>
    <xf numFmtId="164" fontId="12" fillId="0" borderId="29" xfId="54" applyNumberFormat="1" applyFont="1" applyFill="1" applyBorder="1" applyAlignment="1">
      <alignment horizontal="center" vertical="center" wrapText="1"/>
    </xf>
    <xf numFmtId="164" fontId="12" fillId="0" borderId="29" xfId="54" applyNumberFormat="1" applyFont="1" applyFill="1" applyBorder="1" applyAlignment="1">
      <alignment horizontal="justify" vertical="center" wrapText="1"/>
    </xf>
    <xf numFmtId="164" fontId="12" fillId="0" borderId="42" xfId="54" applyNumberFormat="1" applyFont="1" applyFill="1" applyBorder="1" applyAlignment="1">
      <alignment horizontal="justify" vertical="center" wrapText="1"/>
    </xf>
    <xf numFmtId="164" fontId="12" fillId="0" borderId="32" xfId="54" applyNumberFormat="1" applyFont="1" applyFill="1" applyBorder="1" applyAlignment="1">
      <alignment horizontal="justify" vertical="center" wrapText="1"/>
    </xf>
    <xf numFmtId="164" fontId="12" fillId="0" borderId="39" xfId="54" applyNumberFormat="1" applyFont="1" applyFill="1" applyBorder="1" applyAlignment="1">
      <alignment horizontal="justify" vertical="center" wrapText="1"/>
    </xf>
    <xf numFmtId="164" fontId="12" fillId="0" borderId="33" xfId="54" applyNumberFormat="1" applyFont="1" applyFill="1" applyBorder="1" applyAlignment="1">
      <alignment horizontal="center" vertical="center" wrapText="1"/>
    </xf>
    <xf numFmtId="164" fontId="12" fillId="0" borderId="33" xfId="54" applyNumberFormat="1" applyFont="1" applyFill="1" applyBorder="1" applyAlignment="1">
      <alignment horizontal="justify" vertical="center" wrapText="1"/>
    </xf>
    <xf numFmtId="164" fontId="12" fillId="0" borderId="53" xfId="54" applyNumberFormat="1" applyFont="1" applyFill="1" applyBorder="1" applyAlignment="1">
      <alignment horizontal="justify" vertical="center" wrapText="1"/>
    </xf>
    <xf numFmtId="164" fontId="12" fillId="0" borderId="80" xfId="54" applyNumberFormat="1" applyFont="1" applyFill="1" applyBorder="1" applyAlignment="1">
      <alignment horizontal="justify" vertical="center" wrapText="1"/>
    </xf>
    <xf numFmtId="164" fontId="12" fillId="0" borderId="35" xfId="54" applyNumberFormat="1" applyFont="1" applyFill="1" applyBorder="1" applyAlignment="1">
      <alignment horizontal="center" vertical="center" wrapText="1"/>
    </xf>
    <xf numFmtId="164" fontId="12" fillId="0" borderId="35" xfId="54" applyNumberFormat="1" applyFont="1" applyFill="1" applyBorder="1" applyAlignment="1">
      <alignment horizontal="justify" vertical="center" wrapText="1"/>
    </xf>
    <xf numFmtId="37" fontId="44" fillId="24" borderId="77" xfId="0" applyNumberFormat="1" applyFont="1" applyFill="1" applyBorder="1" applyAlignment="1">
      <alignment horizontal="right" vertical="center" wrapText="1"/>
    </xf>
    <xf numFmtId="37" fontId="44" fillId="24" borderId="46" xfId="0" applyNumberFormat="1" applyFont="1" applyFill="1" applyBorder="1" applyAlignment="1">
      <alignment horizontal="right" vertical="center" wrapText="1"/>
    </xf>
    <xf numFmtId="37" fontId="44" fillId="24" borderId="21" xfId="0" applyNumberFormat="1" applyFont="1" applyFill="1" applyBorder="1" applyAlignment="1">
      <alignment horizontal="right" vertical="center" wrapText="1"/>
    </xf>
    <xf numFmtId="164" fontId="12" fillId="0" borderId="38" xfId="54" applyNumberFormat="1" applyFont="1" applyFill="1" applyBorder="1" applyAlignment="1">
      <alignment horizontal="justify" vertical="center" wrapText="1"/>
    </xf>
    <xf numFmtId="37" fontId="44" fillId="24" borderId="81" xfId="0" applyNumberFormat="1" applyFont="1" applyFill="1" applyBorder="1" applyAlignment="1">
      <alignment horizontal="right" vertical="center" wrapText="1"/>
    </xf>
    <xf numFmtId="37" fontId="44" fillId="24" borderId="31" xfId="0" applyNumberFormat="1" applyFont="1" applyFill="1" applyBorder="1" applyAlignment="1">
      <alignment horizontal="right" vertical="center" wrapText="1"/>
    </xf>
    <xf numFmtId="37" fontId="44" fillId="24" borderId="43" xfId="0" applyNumberFormat="1" applyFont="1" applyFill="1" applyBorder="1" applyAlignment="1">
      <alignment horizontal="right" vertical="center" wrapText="1"/>
    </xf>
    <xf numFmtId="37" fontId="44" fillId="24" borderId="32" xfId="0" applyNumberFormat="1" applyFont="1" applyFill="1" applyBorder="1" applyAlignment="1">
      <alignment horizontal="right" vertical="center" wrapText="1"/>
    </xf>
    <xf numFmtId="37" fontId="44" fillId="24" borderId="56" xfId="0" applyNumberFormat="1" applyFont="1" applyFill="1" applyBorder="1" applyAlignment="1">
      <alignment horizontal="right" vertical="center" wrapText="1"/>
    </xf>
    <xf numFmtId="0" fontId="13" fillId="23" borderId="15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vertical="center"/>
    </xf>
    <xf numFmtId="0" fontId="12" fillId="0" borderId="24" xfId="43" applyFont="1" applyFill="1" applyBorder="1" applyAlignment="1">
      <alignment vertical="center"/>
    </xf>
    <xf numFmtId="164" fontId="12" fillId="0" borderId="10" xfId="54" applyNumberFormat="1" applyFont="1" applyFill="1" applyBorder="1" applyAlignment="1">
      <alignment horizontal="justify" vertical="center" wrapText="1"/>
    </xf>
    <xf numFmtId="164" fontId="12" fillId="0" borderId="14" xfId="54" applyNumberFormat="1" applyFont="1" applyFill="1" applyBorder="1" applyAlignment="1">
      <alignment horizontal="justify" vertical="center" wrapText="1"/>
    </xf>
    <xf numFmtId="164" fontId="12" fillId="0" borderId="37" xfId="54" applyNumberFormat="1" applyFont="1" applyFill="1" applyBorder="1" applyAlignment="1">
      <alignment horizontal="justify" vertical="center" wrapText="1"/>
    </xf>
    <xf numFmtId="164" fontId="8" fillId="0" borderId="11" xfId="54" applyNumberFormat="1" applyFont="1" applyFill="1" applyBorder="1" applyAlignment="1">
      <alignment horizontal="justify" vertical="center" wrapText="1"/>
    </xf>
    <xf numFmtId="164" fontId="8" fillId="0" borderId="12" xfId="54" applyNumberFormat="1" applyFont="1" applyFill="1" applyBorder="1" applyAlignment="1">
      <alignment horizontal="justify" vertical="center" wrapText="1"/>
    </xf>
    <xf numFmtId="43" fontId="7" fillId="23" borderId="50" xfId="54" applyFont="1" applyFill="1" applyBorder="1" applyAlignment="1">
      <alignment horizontal="left" vertical="center" wrapText="1"/>
    </xf>
    <xf numFmtId="43" fontId="13" fillId="23" borderId="41" xfId="54" applyFont="1" applyFill="1" applyBorder="1" applyAlignment="1">
      <alignment horizontal="left" vertical="center" wrapText="1"/>
    </xf>
    <xf numFmtId="43" fontId="13" fillId="23" borderId="15" xfId="54" applyFont="1" applyFill="1" applyBorder="1" applyAlignment="1">
      <alignment horizontal="left" vertical="center" wrapText="1"/>
    </xf>
    <xf numFmtId="164" fontId="35" fillId="23" borderId="50" xfId="54" applyNumberFormat="1" applyFont="1" applyFill="1" applyBorder="1" applyAlignment="1">
      <alignment horizontal="left" vertical="center" wrapText="1"/>
    </xf>
    <xf numFmtId="164" fontId="13" fillId="23" borderId="49" xfId="54" applyNumberFormat="1" applyFont="1" applyFill="1" applyBorder="1" applyAlignment="1">
      <alignment horizontal="left" vertical="center" wrapText="1"/>
    </xf>
    <xf numFmtId="164" fontId="13" fillId="23" borderId="15" xfId="54" applyNumberFormat="1" applyFont="1" applyFill="1" applyBorder="1" applyAlignment="1">
      <alignment horizontal="left" vertical="center" wrapText="1"/>
    </xf>
    <xf numFmtId="164" fontId="7" fillId="23" borderId="51" xfId="54" applyNumberFormat="1" applyFont="1" applyFill="1" applyBorder="1" applyAlignment="1">
      <alignment horizontal="left" vertical="center" wrapText="1"/>
    </xf>
    <xf numFmtId="164" fontId="13" fillId="23" borderId="12" xfId="54" applyNumberFormat="1" applyFont="1" applyFill="1" applyBorder="1" applyAlignment="1">
      <alignment horizontal="left" vertical="center" wrapText="1"/>
    </xf>
    <xf numFmtId="43" fontId="13" fillId="23" borderId="12" xfId="54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8" fillId="23" borderId="39" xfId="0" applyFont="1" applyFill="1" applyBorder="1" applyAlignment="1">
      <alignment horizontal="center" vertical="center"/>
    </xf>
    <xf numFmtId="0" fontId="8" fillId="23" borderId="40" xfId="0" applyFont="1" applyFill="1" applyBorder="1" applyAlignment="1">
      <alignment horizontal="center" vertical="center"/>
    </xf>
    <xf numFmtId="0" fontId="8" fillId="23" borderId="41" xfId="0" applyFont="1" applyFill="1" applyBorder="1" applyAlignment="1">
      <alignment horizontal="center" vertical="center"/>
    </xf>
    <xf numFmtId="0" fontId="8" fillId="23" borderId="48" xfId="0" applyFont="1" applyFill="1" applyBorder="1" applyAlignment="1">
      <alignment horizontal="center" vertical="center" wrapText="1"/>
    </xf>
    <xf numFmtId="0" fontId="8" fillId="23" borderId="13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7" fillId="23" borderId="20" xfId="0" applyFont="1" applyFill="1" applyBorder="1" applyAlignment="1">
      <alignment horizontal="center" vertical="center" wrapText="1"/>
    </xf>
    <xf numFmtId="0" fontId="7" fillId="23" borderId="21" xfId="0" applyFont="1" applyFill="1" applyBorder="1" applyAlignment="1">
      <alignment horizontal="center" vertical="center" wrapText="1"/>
    </xf>
    <xf numFmtId="0" fontId="7" fillId="23" borderId="22" xfId="0" applyFont="1" applyFill="1" applyBorder="1" applyAlignment="1">
      <alignment horizontal="center" vertical="center" wrapText="1"/>
    </xf>
    <xf numFmtId="0" fontId="7" fillId="23" borderId="17" xfId="0" applyFont="1" applyFill="1" applyBorder="1" applyAlignment="1">
      <alignment horizontal="center" vertical="center" wrapText="1"/>
    </xf>
    <xf numFmtId="0" fontId="7" fillId="23" borderId="18" xfId="0" applyFont="1" applyFill="1" applyBorder="1" applyAlignment="1">
      <alignment horizontal="center" vertical="center" wrapText="1"/>
    </xf>
    <xf numFmtId="0" fontId="7" fillId="23" borderId="24" xfId="0" applyFont="1" applyFill="1" applyBorder="1" applyAlignment="1">
      <alignment horizontal="center" vertical="center" wrapText="1"/>
    </xf>
    <xf numFmtId="0" fontId="5" fillId="23" borderId="75" xfId="53" applyFont="1" applyFill="1" applyBorder="1" applyAlignment="1">
      <alignment horizontal="center" vertical="center" wrapText="1"/>
    </xf>
    <xf numFmtId="0" fontId="5" fillId="23" borderId="77" xfId="53" applyFont="1" applyFill="1" applyBorder="1" applyAlignment="1">
      <alignment horizontal="center" vertical="center" wrapText="1"/>
    </xf>
    <xf numFmtId="0" fontId="14" fillId="0" borderId="0" xfId="43" applyFont="1" applyFill="1" applyBorder="1" applyAlignment="1">
      <alignment horizontal="center" vertical="center" wrapText="1"/>
    </xf>
    <xf numFmtId="0" fontId="14" fillId="0" borderId="59" xfId="43" applyFont="1" applyFill="1" applyBorder="1" applyAlignment="1">
      <alignment horizontal="center" vertical="center" wrapText="1"/>
    </xf>
    <xf numFmtId="0" fontId="5" fillId="23" borderId="57" xfId="44" applyFont="1" applyFill="1" applyBorder="1" applyAlignment="1">
      <alignment horizontal="center" vertical="center" wrapText="1"/>
    </xf>
    <xf numFmtId="0" fontId="5" fillId="23" borderId="46" xfId="44" applyFont="1" applyFill="1" applyBorder="1" applyAlignment="1">
      <alignment horizontal="center" vertical="center" wrapText="1"/>
    </xf>
    <xf numFmtId="0" fontId="5" fillId="23" borderId="15" xfId="0" applyFont="1" applyFill="1" applyBorder="1" applyAlignment="1">
      <alignment horizontal="center" vertical="center" wrapText="1"/>
    </xf>
    <xf numFmtId="0" fontId="5" fillId="23" borderId="14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5" fillId="23" borderId="57" xfId="53" applyFont="1" applyFill="1" applyBorder="1" applyAlignment="1">
      <alignment horizontal="center" vertical="center" wrapText="1"/>
    </xf>
    <xf numFmtId="0" fontId="5" fillId="23" borderId="46" xfId="53" applyFont="1" applyFill="1" applyBorder="1" applyAlignment="1">
      <alignment horizontal="center" vertical="center" wrapText="1"/>
    </xf>
    <xf numFmtId="0" fontId="7" fillId="23" borderId="20" xfId="43" applyFont="1" applyFill="1" applyBorder="1" applyAlignment="1">
      <alignment horizontal="center" vertical="center" wrapText="1"/>
    </xf>
    <xf numFmtId="0" fontId="7" fillId="23" borderId="21" xfId="43" applyFont="1" applyFill="1" applyBorder="1" applyAlignment="1">
      <alignment horizontal="center" vertical="center" wrapText="1"/>
    </xf>
    <xf numFmtId="0" fontId="7" fillId="23" borderId="22" xfId="43" applyFont="1" applyFill="1" applyBorder="1" applyAlignment="1">
      <alignment horizontal="center" vertical="center" wrapText="1"/>
    </xf>
    <xf numFmtId="0" fontId="7" fillId="23" borderId="17" xfId="43" applyFont="1" applyFill="1" applyBorder="1" applyAlignment="1">
      <alignment horizontal="center" vertical="center" wrapText="1"/>
    </xf>
    <xf numFmtId="0" fontId="7" fillId="23" borderId="18" xfId="43" applyFont="1" applyFill="1" applyBorder="1" applyAlignment="1">
      <alignment horizontal="center" vertical="center" wrapText="1"/>
    </xf>
    <xf numFmtId="0" fontId="7" fillId="23" borderId="24" xfId="43" applyFont="1" applyFill="1" applyBorder="1" applyAlignment="1">
      <alignment horizontal="center" vertical="center" wrapText="1"/>
    </xf>
    <xf numFmtId="0" fontId="8" fillId="23" borderId="48" xfId="43" applyFont="1" applyFill="1" applyBorder="1" applyAlignment="1">
      <alignment horizontal="center" vertical="center" wrapText="1"/>
    </xf>
    <xf numFmtId="0" fontId="8" fillId="23" borderId="13" xfId="43" applyFont="1" applyFill="1" applyBorder="1" applyAlignment="1">
      <alignment horizontal="center" vertical="center" wrapText="1"/>
    </xf>
    <xf numFmtId="0" fontId="5" fillId="23" borderId="65" xfId="53" applyFont="1" applyFill="1" applyBorder="1" applyAlignment="1">
      <alignment horizontal="center" vertical="center" wrapText="1"/>
    </xf>
    <xf numFmtId="0" fontId="5" fillId="23" borderId="60" xfId="53" applyFont="1" applyFill="1" applyBorder="1" applyAlignment="1">
      <alignment horizontal="center" vertical="center" wrapText="1"/>
    </xf>
    <xf numFmtId="0" fontId="43" fillId="23" borderId="39" xfId="44" applyFont="1" applyFill="1" applyBorder="1" applyAlignment="1">
      <alignment horizontal="center" vertical="center" wrapText="1"/>
    </xf>
    <xf numFmtId="0" fontId="43" fillId="23" borderId="40" xfId="44" applyFont="1" applyFill="1" applyBorder="1" applyAlignment="1">
      <alignment horizontal="center" vertical="center" wrapText="1"/>
    </xf>
    <xf numFmtId="0" fontId="43" fillId="23" borderId="41" xfId="44" applyFont="1" applyFill="1" applyBorder="1" applyAlignment="1">
      <alignment horizontal="center" vertical="center" wrapText="1"/>
    </xf>
    <xf numFmtId="0" fontId="38" fillId="23" borderId="48" xfId="44" applyFont="1" applyFill="1" applyBorder="1" applyAlignment="1">
      <alignment horizontal="center" vertical="center"/>
    </xf>
    <xf numFmtId="0" fontId="38" fillId="23" borderId="13" xfId="44" applyFont="1" applyFill="1" applyBorder="1" applyAlignment="1">
      <alignment horizontal="center" vertical="center"/>
    </xf>
    <xf numFmtId="0" fontId="40" fillId="23" borderId="48" xfId="0" applyFont="1" applyFill="1" applyBorder="1" applyAlignment="1">
      <alignment horizontal="center" vertical="center" wrapText="1"/>
    </xf>
    <xf numFmtId="0" fontId="40" fillId="23" borderId="13" xfId="0" applyFont="1" applyFill="1" applyBorder="1" applyAlignment="1">
      <alignment horizontal="center" vertical="center" wrapText="1"/>
    </xf>
  </cellXfs>
  <cellStyles count="5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Comma 2" xfId="45"/>
    <cellStyle name="Input" xfId="28" builtinId="20" customBuiltin="1"/>
    <cellStyle name="Migliaia" xfId="54" builtinId="3"/>
    <cellStyle name="Migliaia 2" xfId="52"/>
    <cellStyle name="Neutrale" xfId="29" builtinId="28" customBuiltin="1"/>
    <cellStyle name="Normal 2" xfId="46"/>
    <cellStyle name="Normale" xfId="0" builtinId="0"/>
    <cellStyle name="Normale 2" xfId="30"/>
    <cellStyle name="Normale 2 2" xfId="44"/>
    <cellStyle name="Normale 2 3" xfId="51"/>
    <cellStyle name="Normale 3" xfId="43"/>
    <cellStyle name="Normale 3 2" xfId="53"/>
    <cellStyle name="Normale 4" xfId="47"/>
    <cellStyle name="Normale 4 2" xfId="48"/>
    <cellStyle name="Normale 4 3" xfId="49"/>
    <cellStyle name="Normale 4 4" xfId="50"/>
    <cellStyle name="Nota" xfId="31" builtinId="10" customBuiltin="1"/>
    <cellStyle name="Output" xfId="32" builtinId="21" customBuiltin="1"/>
    <cellStyle name="Testo avviso" xfId="33" builtinId="11" customBuiltin="1"/>
    <cellStyle name="Testo descrittivo" xfId="34" builtinId="53" customBuiltin="1"/>
    <cellStyle name="Titolo" xfId="35" builtinId="15" customBuiltin="1"/>
    <cellStyle name="Titolo 1" xfId="36" builtinId="16" customBuiltin="1"/>
    <cellStyle name="Titolo 2" xfId="37" builtinId="17" customBuiltin="1"/>
    <cellStyle name="Titolo 3" xfId="38" builtinId="18" customBuiltin="1"/>
    <cellStyle name="Titolo 4" xfId="39" builtinId="19" customBuiltin="1"/>
    <cellStyle name="Totale" xfId="40" builtinId="25" customBuiltin="1"/>
    <cellStyle name="Valore non valido" xfId="41" builtinId="27" customBuiltin="1"/>
    <cellStyle name="Valore valido" xfId="42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lienti%20Milano\Valutazioni\Finmeccanica\Princing\Elicotte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2.1.100/Documents%20and%20Settings/Valentina.Farelli/Desktop/Dati%20Bilancio_2012/Intercompany/4_Analisi%20risposte/CE/Sintesi%20modello%20A%20flussi%20E-I_v2_08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ltipli"/>
      <sheetName val="Bloomberg"/>
      <sheetName val="Exchange rates"/>
      <sheetName val="Estimates"/>
      <sheetName val="Comparables"/>
      <sheetName val="Legenda"/>
      <sheetName val="Des"/>
      <sheetName val="ELENCHI"/>
      <sheetName val="P.O."/>
      <sheetName val="OOSS_T"/>
      <sheetName val="OOSS_DM"/>
      <sheetName val="Dip.stampa"/>
      <sheetName val="Rete"/>
      <sheetName val="P.O._T"/>
      <sheetName val="P.O._TT"/>
      <sheetName val="DM_UO_in servizio"/>
      <sheetName val="IN_SERVIZIO"/>
      <sheetName val="PL_Disciplina"/>
      <sheetName val="NEW_DM_IP_OST"/>
      <sheetName val="DM-NEW_Disciplina"/>
      <sheetName val="Coeff_DM_IP"/>
      <sheetName val="Coeff_DM"/>
      <sheetName val="Coeff_IP"/>
      <sheetName val="Ambulatoriale_T"/>
      <sheetName val="Ambulatoriale"/>
      <sheetName val="Servizi"/>
      <sheetName val="note"/>
      <sheetName val="Servizi_e_Altro"/>
      <sheetName val="CQRC"/>
      <sheetName val="RINNOVI CONTRATTUALI"/>
      <sheetName val="TETTO"/>
      <sheetName val="AD02_ASSEGNI NUCLEO FAMILIARE"/>
      <sheetName val="QUALIFICHE"/>
      <sheetName val="D_1.2"/>
      <sheetName val="ANA"/>
      <sheetName val="Convalide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a flussi"/>
      <sheetName val="Checklist risposte"/>
      <sheetName val="RM A"/>
      <sheetName val="RM B new"/>
      <sheetName val="RM B"/>
      <sheetName val="RM C"/>
      <sheetName val="RM D"/>
      <sheetName val="RM E"/>
      <sheetName val="RM F"/>
      <sheetName val="RM G_2"/>
      <sheetName val="RM G"/>
      <sheetName val="RM H"/>
      <sheetName val="VITERBO"/>
      <sheetName val="RIETI new"/>
      <sheetName val="RIETI"/>
      <sheetName val="LATINA"/>
      <sheetName val="FROSINONE"/>
      <sheetName val="SCF"/>
      <sheetName val="SG"/>
      <sheetName val="SFN"/>
      <sheetName val="PUI"/>
      <sheetName val="IFO"/>
      <sheetName val="INMI"/>
      <sheetName val="SA"/>
      <sheetName val="PTV"/>
      <sheetName val="ARES"/>
      <sheetName val="Riepilogo Dati SP 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1"/>
  <sheetViews>
    <sheetView tabSelected="1" zoomScale="90" zoomScaleNormal="90" zoomScaleSheetLayoutView="80" workbookViewId="0">
      <selection activeCell="D7" sqref="D7:D8"/>
    </sheetView>
  </sheetViews>
  <sheetFormatPr defaultColWidth="9.140625" defaultRowHeight="12.75" x14ac:dyDescent="0.2"/>
  <cols>
    <col min="1" max="1" width="8.85546875" style="29" bestFit="1" customWidth="1"/>
    <col min="2" max="2" width="7.85546875" style="29" bestFit="1" customWidth="1"/>
    <col min="3" max="3" width="7.28515625" style="29" customWidth="1"/>
    <col min="4" max="4" width="76.42578125" style="131" customWidth="1"/>
    <col min="5" max="18" width="12.140625" style="4" customWidth="1"/>
    <col min="19" max="16384" width="9.140625" style="3"/>
  </cols>
  <sheetData>
    <row r="1" spans="1:18" ht="35.25" customHeight="1" thickBot="1" x14ac:dyDescent="0.25">
      <c r="A1" s="339" t="s">
        <v>228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</row>
    <row r="2" spans="1:18" ht="13.5" thickBot="1" x14ac:dyDescent="0.25">
      <c r="D2" s="340" t="s">
        <v>0</v>
      </c>
      <c r="E2" s="341"/>
      <c r="F2" s="341"/>
      <c r="G2" s="341"/>
      <c r="H2" s="342"/>
      <c r="I2" s="34"/>
      <c r="J2" s="340" t="s">
        <v>1</v>
      </c>
      <c r="K2" s="341"/>
      <c r="L2" s="341"/>
      <c r="M2" s="341"/>
      <c r="N2" s="341"/>
      <c r="O2" s="342"/>
      <c r="P2" s="34"/>
      <c r="Q2" s="34"/>
      <c r="R2" s="131"/>
    </row>
    <row r="3" spans="1:18" ht="12" customHeight="1" thickBot="1" x14ac:dyDescent="0.25">
      <c r="D3" s="30"/>
      <c r="E3" s="34"/>
      <c r="F3" s="34"/>
      <c r="G3" s="34"/>
      <c r="H3" s="167"/>
      <c r="I3" s="34"/>
      <c r="J3" s="168"/>
      <c r="K3" s="169"/>
      <c r="L3" s="169"/>
      <c r="M3" s="169"/>
      <c r="N3" s="170"/>
      <c r="O3" s="171"/>
      <c r="P3" s="34"/>
      <c r="Q3" s="34"/>
      <c r="R3" s="131"/>
    </row>
    <row r="4" spans="1:18" ht="27.75" customHeight="1" thickBot="1" x14ac:dyDescent="0.25">
      <c r="D4" s="31" t="s">
        <v>2</v>
      </c>
      <c r="E4" s="172">
        <v>130</v>
      </c>
      <c r="F4" s="34"/>
      <c r="G4" s="45" t="s">
        <v>45</v>
      </c>
      <c r="H4" s="172">
        <v>204</v>
      </c>
      <c r="I4" s="34"/>
      <c r="J4" s="204" t="s">
        <v>3</v>
      </c>
      <c r="K4" s="205"/>
      <c r="L4" s="206"/>
      <c r="M4" s="206"/>
      <c r="N4" s="173">
        <v>2020</v>
      </c>
      <c r="O4" s="167"/>
      <c r="P4" s="34"/>
      <c r="Q4" s="34"/>
      <c r="R4" s="131"/>
    </row>
    <row r="5" spans="1:18" ht="12" customHeight="1" thickBot="1" x14ac:dyDescent="0.25">
      <c r="D5" s="32"/>
      <c r="E5" s="174"/>
      <c r="F5" s="174"/>
      <c r="G5" s="174"/>
      <c r="H5" s="175"/>
      <c r="I5" s="34"/>
      <c r="J5" s="176"/>
      <c r="K5" s="177"/>
      <c r="L5" s="174"/>
      <c r="M5" s="174"/>
      <c r="N5" s="174"/>
      <c r="O5" s="175"/>
      <c r="P5" s="34"/>
      <c r="Q5" s="34"/>
      <c r="R5" s="131"/>
    </row>
    <row r="6" spans="1:18" ht="13.5" thickBot="1" x14ac:dyDescent="0.25">
      <c r="A6" s="33"/>
      <c r="B6" s="33"/>
      <c r="C6" s="33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ht="19.5" customHeight="1" thickBot="1" x14ac:dyDescent="0.25">
      <c r="A7" s="354"/>
      <c r="B7" s="355"/>
      <c r="C7" s="356"/>
      <c r="D7" s="343" t="s">
        <v>4</v>
      </c>
      <c r="E7" s="345" t="s">
        <v>5</v>
      </c>
      <c r="F7" s="346"/>
      <c r="G7" s="345" t="s">
        <v>6</v>
      </c>
      <c r="H7" s="346"/>
      <c r="I7" s="346"/>
      <c r="J7" s="345" t="s">
        <v>21</v>
      </c>
      <c r="K7" s="346"/>
      <c r="L7" s="346"/>
      <c r="M7" s="353"/>
      <c r="N7" s="347" t="s">
        <v>7</v>
      </c>
      <c r="O7" s="349" t="s">
        <v>226</v>
      </c>
      <c r="P7" s="347" t="s">
        <v>8</v>
      </c>
      <c r="Q7" s="349" t="s">
        <v>227</v>
      </c>
      <c r="R7" s="351" t="s">
        <v>9</v>
      </c>
    </row>
    <row r="8" spans="1:18" ht="69" customHeight="1" thickBot="1" x14ac:dyDescent="0.25">
      <c r="A8" s="357"/>
      <c r="B8" s="358"/>
      <c r="C8" s="359"/>
      <c r="D8" s="344"/>
      <c r="E8" s="1" t="s">
        <v>10</v>
      </c>
      <c r="F8" s="2" t="s">
        <v>11</v>
      </c>
      <c r="G8" s="18" t="s">
        <v>12</v>
      </c>
      <c r="H8" s="2" t="s">
        <v>13</v>
      </c>
      <c r="I8" s="196" t="s">
        <v>14</v>
      </c>
      <c r="J8" s="197" t="s">
        <v>22</v>
      </c>
      <c r="K8" s="197" t="s">
        <v>225</v>
      </c>
      <c r="L8" s="197" t="s">
        <v>23</v>
      </c>
      <c r="M8" s="197" t="s">
        <v>24</v>
      </c>
      <c r="N8" s="348"/>
      <c r="O8" s="350"/>
      <c r="P8" s="348"/>
      <c r="Q8" s="350"/>
      <c r="R8" s="352"/>
    </row>
    <row r="9" spans="1:18" ht="20.100000000000001" customHeight="1" thickBot="1" x14ac:dyDescent="0.3">
      <c r="B9" s="191"/>
      <c r="C9" s="191"/>
      <c r="D9" s="203" t="s">
        <v>33</v>
      </c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3"/>
    </row>
    <row r="10" spans="1:18" s="24" customFormat="1" ht="30.75" customHeight="1" x14ac:dyDescent="0.2">
      <c r="A10" s="35" t="s">
        <v>46</v>
      </c>
      <c r="B10" s="36"/>
      <c r="C10" s="37"/>
      <c r="D10" s="62" t="s">
        <v>47</v>
      </c>
      <c r="E10" s="251">
        <f>+E11+E12</f>
        <v>2751648.7</v>
      </c>
      <c r="F10" s="252">
        <f t="shared" ref="F10:H10" si="0">+F11+F12</f>
        <v>22945.98</v>
      </c>
      <c r="G10" s="252">
        <f t="shared" si="0"/>
        <v>659498.07999999996</v>
      </c>
      <c r="H10" s="252">
        <f t="shared" si="0"/>
        <v>115907.01999999999</v>
      </c>
      <c r="I10" s="252">
        <f t="shared" ref="I10" si="1">+I11+I12</f>
        <v>175043.95</v>
      </c>
      <c r="J10" s="252">
        <f t="shared" ref="J10:K10" si="2">+J11+J12</f>
        <v>2266490.4899999998</v>
      </c>
      <c r="K10" s="252">
        <f t="shared" si="2"/>
        <v>5315.24</v>
      </c>
      <c r="L10" s="252">
        <f t="shared" ref="L10" si="3">+L11+L12</f>
        <v>119242.39</v>
      </c>
      <c r="M10" s="252">
        <f t="shared" ref="M10:N10" si="4">+M11+M12</f>
        <v>204344.01</v>
      </c>
      <c r="N10" s="252">
        <f t="shared" si="4"/>
        <v>32834.57</v>
      </c>
      <c r="O10" s="252">
        <f t="shared" ref="O10" si="5">+O11+O12</f>
        <v>4417.22</v>
      </c>
      <c r="P10" s="252">
        <f t="shared" ref="P10:Q10" si="6">+P11+P12</f>
        <v>14002.630000000001</v>
      </c>
      <c r="Q10" s="252">
        <f t="shared" si="6"/>
        <v>370.1</v>
      </c>
      <c r="R10" s="253">
        <f>SUM(E10:Q10)</f>
        <v>6372060.3799999999</v>
      </c>
    </row>
    <row r="11" spans="1:18" s="24" customFormat="1" ht="24" customHeight="1" x14ac:dyDescent="0.2">
      <c r="A11" s="39"/>
      <c r="B11" s="135" t="s">
        <v>48</v>
      </c>
      <c r="C11" s="40"/>
      <c r="D11" s="41" t="s">
        <v>49</v>
      </c>
      <c r="E11" s="300">
        <v>2718152.1</v>
      </c>
      <c r="F11" s="301">
        <v>22638.63</v>
      </c>
      <c r="G11" s="302">
        <v>131899.60999999999</v>
      </c>
      <c r="H11" s="303">
        <v>23181.4</v>
      </c>
      <c r="I11" s="303">
        <v>35008.79</v>
      </c>
      <c r="J11" s="301">
        <v>453298.1</v>
      </c>
      <c r="K11" s="301">
        <v>1063.05</v>
      </c>
      <c r="L11" s="301">
        <v>23848.48</v>
      </c>
      <c r="M11" s="303">
        <v>40868.800000000003</v>
      </c>
      <c r="N11" s="303">
        <v>6566.91</v>
      </c>
      <c r="O11" s="303">
        <v>883.44</v>
      </c>
      <c r="P11" s="303">
        <v>2800.53</v>
      </c>
      <c r="Q11" s="303">
        <v>74.03</v>
      </c>
      <c r="R11" s="254">
        <f t="shared" ref="R11:R15" si="7">SUM(E11:Q11)</f>
        <v>3460283.8699999992</v>
      </c>
    </row>
    <row r="12" spans="1:18" s="24" customFormat="1" ht="26.25" customHeight="1" thickBot="1" x14ac:dyDescent="0.25">
      <c r="A12" s="42"/>
      <c r="B12" s="136" t="s">
        <v>50</v>
      </c>
      <c r="C12" s="199"/>
      <c r="D12" s="43" t="s">
        <v>51</v>
      </c>
      <c r="E12" s="292">
        <v>33496.6</v>
      </c>
      <c r="F12" s="293">
        <v>307.35000000000002</v>
      </c>
      <c r="G12" s="294">
        <v>527598.47</v>
      </c>
      <c r="H12" s="295">
        <v>92725.62</v>
      </c>
      <c r="I12" s="295">
        <v>140035.16</v>
      </c>
      <c r="J12" s="293">
        <v>1813192.39</v>
      </c>
      <c r="K12" s="293">
        <v>4252.1899999999996</v>
      </c>
      <c r="L12" s="293">
        <v>95393.91</v>
      </c>
      <c r="M12" s="295">
        <v>163475.21</v>
      </c>
      <c r="N12" s="295">
        <v>26267.66</v>
      </c>
      <c r="O12" s="295">
        <v>3533.78</v>
      </c>
      <c r="P12" s="295">
        <v>11202.1</v>
      </c>
      <c r="Q12" s="295">
        <v>296.07</v>
      </c>
      <c r="R12" s="255">
        <f t="shared" si="7"/>
        <v>2911776.51</v>
      </c>
    </row>
    <row r="13" spans="1:18" s="24" customFormat="1" ht="30.75" customHeight="1" thickBot="1" x14ac:dyDescent="0.25">
      <c r="A13" s="44" t="s">
        <v>52</v>
      </c>
      <c r="B13" s="45"/>
      <c r="C13" s="46"/>
      <c r="D13" s="47" t="s">
        <v>53</v>
      </c>
      <c r="E13" s="296">
        <v>0</v>
      </c>
      <c r="F13" s="297">
        <v>0</v>
      </c>
      <c r="G13" s="298">
        <v>0</v>
      </c>
      <c r="H13" s="299">
        <v>0</v>
      </c>
      <c r="I13" s="299">
        <v>0</v>
      </c>
      <c r="J13" s="297">
        <v>0</v>
      </c>
      <c r="K13" s="297">
        <v>0</v>
      </c>
      <c r="L13" s="297">
        <v>0</v>
      </c>
      <c r="M13" s="299">
        <v>0</v>
      </c>
      <c r="N13" s="299">
        <v>0</v>
      </c>
      <c r="O13" s="299">
        <v>0</v>
      </c>
      <c r="P13" s="299">
        <v>0</v>
      </c>
      <c r="Q13" s="299">
        <v>0</v>
      </c>
      <c r="R13" s="256">
        <f t="shared" si="7"/>
        <v>0</v>
      </c>
    </row>
    <row r="14" spans="1:18" s="24" customFormat="1" ht="21" customHeight="1" thickBot="1" x14ac:dyDescent="0.25">
      <c r="A14" s="44" t="s">
        <v>54</v>
      </c>
      <c r="B14" s="45"/>
      <c r="C14" s="46"/>
      <c r="D14" s="47" t="s">
        <v>55</v>
      </c>
      <c r="E14" s="296">
        <v>0</v>
      </c>
      <c r="F14" s="297">
        <v>0</v>
      </c>
      <c r="G14" s="298">
        <v>316821.38</v>
      </c>
      <c r="H14" s="299">
        <v>55681.47</v>
      </c>
      <c r="I14" s="299">
        <v>84090.71</v>
      </c>
      <c r="J14" s="297">
        <v>961874.32</v>
      </c>
      <c r="K14" s="297">
        <v>2255.7199999999998</v>
      </c>
      <c r="L14" s="297">
        <v>102572.52</v>
      </c>
      <c r="M14" s="299">
        <v>178834.78</v>
      </c>
      <c r="N14" s="299">
        <v>15773.65</v>
      </c>
      <c r="O14" s="299">
        <v>2122.0300000000002</v>
      </c>
      <c r="P14" s="299">
        <v>6726.83</v>
      </c>
      <c r="Q14" s="299">
        <v>177.79</v>
      </c>
      <c r="R14" s="257">
        <f t="shared" si="7"/>
        <v>1726931.2</v>
      </c>
    </row>
    <row r="15" spans="1:18" s="24" customFormat="1" ht="20.100000000000001" customHeight="1" thickBot="1" x14ac:dyDescent="0.25">
      <c r="A15" s="44" t="s">
        <v>56</v>
      </c>
      <c r="B15" s="45"/>
      <c r="C15" s="46"/>
      <c r="D15" s="47" t="s">
        <v>57</v>
      </c>
      <c r="E15" s="296">
        <v>2599.7199999999998</v>
      </c>
      <c r="F15" s="297">
        <v>23.85</v>
      </c>
      <c r="G15" s="298">
        <v>586007</v>
      </c>
      <c r="H15" s="299">
        <v>102990.95</v>
      </c>
      <c r="I15" s="299">
        <v>155537.96</v>
      </c>
      <c r="J15" s="297">
        <v>1587157.25</v>
      </c>
      <c r="K15" s="297">
        <v>3722.11</v>
      </c>
      <c r="L15" s="297">
        <v>492253.91</v>
      </c>
      <c r="M15" s="299">
        <v>218727.93</v>
      </c>
      <c r="N15" s="299">
        <v>29175.65</v>
      </c>
      <c r="O15" s="299">
        <v>3924.99</v>
      </c>
      <c r="P15" s="299">
        <v>12442.26</v>
      </c>
      <c r="Q15" s="299">
        <v>328.86</v>
      </c>
      <c r="R15" s="257">
        <f t="shared" si="7"/>
        <v>3194892.44</v>
      </c>
    </row>
    <row r="16" spans="1:18" s="24" customFormat="1" ht="20.100000000000001" customHeight="1" thickBot="1" x14ac:dyDescent="0.25">
      <c r="A16" s="48" t="s">
        <v>58</v>
      </c>
      <c r="B16" s="49"/>
      <c r="C16" s="198"/>
      <c r="D16" s="50" t="s">
        <v>59</v>
      </c>
      <c r="E16" s="306">
        <v>135.19999999999999</v>
      </c>
      <c r="F16" s="297">
        <v>1.24</v>
      </c>
      <c r="G16" s="298">
        <v>914900.56</v>
      </c>
      <c r="H16" s="299">
        <v>160794.1</v>
      </c>
      <c r="I16" s="299">
        <v>242832.88</v>
      </c>
      <c r="J16" s="297">
        <v>3092040.91</v>
      </c>
      <c r="K16" s="297">
        <v>7251.26</v>
      </c>
      <c r="L16" s="297">
        <v>227417.25</v>
      </c>
      <c r="M16" s="299">
        <v>273267.39</v>
      </c>
      <c r="N16" s="299">
        <v>45550.35</v>
      </c>
      <c r="O16" s="299">
        <v>6127.87</v>
      </c>
      <c r="P16" s="299">
        <v>19425.41</v>
      </c>
      <c r="Q16" s="299">
        <v>513.41</v>
      </c>
      <c r="R16" s="258">
        <f>SUM(E16:Q16)</f>
        <v>4990257.83</v>
      </c>
    </row>
    <row r="17" spans="1:18" s="24" customFormat="1" ht="28.5" customHeight="1" x14ac:dyDescent="0.2">
      <c r="A17" s="48" t="s">
        <v>60</v>
      </c>
      <c r="B17" s="36"/>
      <c r="C17" s="37"/>
      <c r="D17" s="38" t="s">
        <v>61</v>
      </c>
      <c r="E17" s="252">
        <f>+E18+E22</f>
        <v>34990.21</v>
      </c>
      <c r="F17" s="252">
        <f t="shared" ref="F17:Q17" si="8">+F18+F22</f>
        <v>89.63</v>
      </c>
      <c r="G17" s="252">
        <f t="shared" si="8"/>
        <v>860701.76</v>
      </c>
      <c r="H17" s="252">
        <f t="shared" si="8"/>
        <v>158278.85</v>
      </c>
      <c r="I17" s="252">
        <f t="shared" si="8"/>
        <v>483519.52</v>
      </c>
      <c r="J17" s="252">
        <f t="shared" si="8"/>
        <v>631600.85</v>
      </c>
      <c r="K17" s="252">
        <f t="shared" si="8"/>
        <v>1436.03</v>
      </c>
      <c r="L17" s="252">
        <f t="shared" si="8"/>
        <v>83272.959999999992</v>
      </c>
      <c r="M17" s="252">
        <f t="shared" si="8"/>
        <v>70118.209999999992</v>
      </c>
      <c r="N17" s="252">
        <f t="shared" si="8"/>
        <v>9713</v>
      </c>
      <c r="O17" s="252">
        <f t="shared" si="8"/>
        <v>1306.69</v>
      </c>
      <c r="P17" s="252">
        <f t="shared" si="8"/>
        <v>4142.2</v>
      </c>
      <c r="Q17" s="252">
        <f t="shared" si="8"/>
        <v>109.47</v>
      </c>
      <c r="R17" s="265">
        <f>SUM(E17:Q17)</f>
        <v>2339279.38</v>
      </c>
    </row>
    <row r="18" spans="1:18" s="24" customFormat="1" ht="14.25" x14ac:dyDescent="0.2">
      <c r="A18" s="51"/>
      <c r="B18" s="135" t="s">
        <v>62</v>
      </c>
      <c r="C18" s="28"/>
      <c r="D18" s="41" t="s">
        <v>218</v>
      </c>
      <c r="E18" s="266">
        <f>E19+E20+E21</f>
        <v>25221.89</v>
      </c>
      <c r="F18" s="266">
        <f t="shared" ref="F18:Q18" si="9">F19+F20+F21</f>
        <v>0</v>
      </c>
      <c r="G18" s="266">
        <f t="shared" si="9"/>
        <v>705732.16</v>
      </c>
      <c r="H18" s="266">
        <f t="shared" si="9"/>
        <v>131042.89</v>
      </c>
      <c r="I18" s="266">
        <f t="shared" si="9"/>
        <v>442387.5</v>
      </c>
      <c r="J18" s="266">
        <f t="shared" si="9"/>
        <v>73423.98</v>
      </c>
      <c r="K18" s="266">
        <f t="shared" si="9"/>
        <v>127.03</v>
      </c>
      <c r="L18" s="266">
        <f t="shared" si="9"/>
        <v>65774.23</v>
      </c>
      <c r="M18" s="266">
        <f t="shared" si="9"/>
        <v>36975.99</v>
      </c>
      <c r="N18" s="266">
        <f t="shared" si="9"/>
        <v>1997.49</v>
      </c>
      <c r="O18" s="266">
        <f t="shared" si="9"/>
        <v>268.72000000000003</v>
      </c>
      <c r="P18" s="266">
        <f t="shared" si="9"/>
        <v>851.85</v>
      </c>
      <c r="Q18" s="266">
        <f t="shared" si="9"/>
        <v>22.51</v>
      </c>
      <c r="R18" s="254">
        <f t="shared" ref="R18:R81" si="10">SUM(E18:Q18)</f>
        <v>1483826.24</v>
      </c>
    </row>
    <row r="19" spans="1:18" s="24" customFormat="1" ht="14.25" x14ac:dyDescent="0.2">
      <c r="A19" s="51"/>
      <c r="B19" s="52"/>
      <c r="C19" s="28" t="s">
        <v>63</v>
      </c>
      <c r="D19" s="25" t="s">
        <v>64</v>
      </c>
      <c r="E19" s="300">
        <v>0</v>
      </c>
      <c r="F19" s="301">
        <v>0</v>
      </c>
      <c r="G19" s="302">
        <v>0</v>
      </c>
      <c r="H19" s="303">
        <v>0</v>
      </c>
      <c r="I19" s="303">
        <v>0</v>
      </c>
      <c r="J19" s="301">
        <v>0</v>
      </c>
      <c r="K19" s="301">
        <v>0</v>
      </c>
      <c r="L19" s="301">
        <v>0</v>
      </c>
      <c r="M19" s="303">
        <v>0</v>
      </c>
      <c r="N19" s="303">
        <v>0</v>
      </c>
      <c r="O19" s="303">
        <v>0</v>
      </c>
      <c r="P19" s="303">
        <v>0</v>
      </c>
      <c r="Q19" s="303">
        <v>0</v>
      </c>
      <c r="R19" s="254">
        <f t="shared" si="10"/>
        <v>0</v>
      </c>
    </row>
    <row r="20" spans="1:18" s="24" customFormat="1" ht="14.25" x14ac:dyDescent="0.2">
      <c r="A20" s="51"/>
      <c r="B20" s="52"/>
      <c r="C20" s="53" t="s">
        <v>65</v>
      </c>
      <c r="D20" s="25" t="s">
        <v>66</v>
      </c>
      <c r="E20" s="300">
        <v>25221.89</v>
      </c>
      <c r="F20" s="301">
        <v>0</v>
      </c>
      <c r="G20" s="302">
        <v>705732.16</v>
      </c>
      <c r="H20" s="303">
        <v>131042.89</v>
      </c>
      <c r="I20" s="303">
        <v>442387.5</v>
      </c>
      <c r="J20" s="301">
        <v>73423.98</v>
      </c>
      <c r="K20" s="301">
        <v>127.03</v>
      </c>
      <c r="L20" s="301">
        <v>65774.23</v>
      </c>
      <c r="M20" s="303">
        <v>36975.99</v>
      </c>
      <c r="N20" s="303">
        <v>1997.49</v>
      </c>
      <c r="O20" s="303">
        <v>268.72000000000003</v>
      </c>
      <c r="P20" s="303">
        <v>851.85</v>
      </c>
      <c r="Q20" s="303">
        <v>22.51</v>
      </c>
      <c r="R20" s="254">
        <f t="shared" si="10"/>
        <v>1483826.24</v>
      </c>
    </row>
    <row r="21" spans="1:18" s="24" customFormat="1" ht="14.25" x14ac:dyDescent="0.2">
      <c r="A21" s="51"/>
      <c r="B21" s="52"/>
      <c r="C21" s="53" t="s">
        <v>67</v>
      </c>
      <c r="D21" s="25" t="s">
        <v>68</v>
      </c>
      <c r="E21" s="300">
        <v>0</v>
      </c>
      <c r="F21" s="301">
        <v>0</v>
      </c>
      <c r="G21" s="302">
        <v>0</v>
      </c>
      <c r="H21" s="303">
        <v>0</v>
      </c>
      <c r="I21" s="303">
        <v>0</v>
      </c>
      <c r="J21" s="301">
        <v>0</v>
      </c>
      <c r="K21" s="301">
        <v>0</v>
      </c>
      <c r="L21" s="301">
        <v>0</v>
      </c>
      <c r="M21" s="303">
        <v>0</v>
      </c>
      <c r="N21" s="303">
        <v>0</v>
      </c>
      <c r="O21" s="303">
        <v>0</v>
      </c>
      <c r="P21" s="303">
        <v>0</v>
      </c>
      <c r="Q21" s="303">
        <v>0</v>
      </c>
      <c r="R21" s="254">
        <f t="shared" si="10"/>
        <v>0</v>
      </c>
    </row>
    <row r="22" spans="1:18" s="24" customFormat="1" ht="27" customHeight="1" thickBot="1" x14ac:dyDescent="0.25">
      <c r="A22" s="54"/>
      <c r="B22" s="137" t="s">
        <v>69</v>
      </c>
      <c r="C22" s="55"/>
      <c r="D22" s="207" t="s">
        <v>70</v>
      </c>
      <c r="E22" s="267">
        <f>E23+E24</f>
        <v>9768.32</v>
      </c>
      <c r="F22" s="268">
        <f t="shared" ref="F22:Q22" si="11">F23+F24</f>
        <v>89.63</v>
      </c>
      <c r="G22" s="268">
        <f t="shared" si="11"/>
        <v>154969.60000000001</v>
      </c>
      <c r="H22" s="268">
        <f t="shared" si="11"/>
        <v>27235.96</v>
      </c>
      <c r="I22" s="268">
        <f t="shared" si="11"/>
        <v>41132.019999999997</v>
      </c>
      <c r="J22" s="268">
        <f t="shared" si="11"/>
        <v>558176.87</v>
      </c>
      <c r="K22" s="268">
        <f t="shared" si="11"/>
        <v>1309</v>
      </c>
      <c r="L22" s="268">
        <f t="shared" si="11"/>
        <v>17498.73</v>
      </c>
      <c r="M22" s="268">
        <f t="shared" si="11"/>
        <v>33142.22</v>
      </c>
      <c r="N22" s="268">
        <f t="shared" si="11"/>
        <v>7715.51</v>
      </c>
      <c r="O22" s="268">
        <f t="shared" si="11"/>
        <v>1037.97</v>
      </c>
      <c r="P22" s="268">
        <f t="shared" si="11"/>
        <v>3290.35</v>
      </c>
      <c r="Q22" s="268">
        <f t="shared" si="11"/>
        <v>86.96</v>
      </c>
      <c r="R22" s="255">
        <f t="shared" si="10"/>
        <v>855453.1399999999</v>
      </c>
    </row>
    <row r="23" spans="1:18" s="24" customFormat="1" ht="17.25" customHeight="1" x14ac:dyDescent="0.2">
      <c r="A23" s="53"/>
      <c r="B23" s="53"/>
      <c r="C23" s="53" t="s">
        <v>192</v>
      </c>
      <c r="D23" s="25" t="s">
        <v>197</v>
      </c>
      <c r="E23" s="300">
        <v>9768.32</v>
      </c>
      <c r="F23" s="301">
        <v>89.63</v>
      </c>
      <c r="G23" s="302">
        <v>154969.60000000001</v>
      </c>
      <c r="H23" s="303">
        <v>27235.96</v>
      </c>
      <c r="I23" s="303">
        <v>41132.019999999997</v>
      </c>
      <c r="J23" s="301">
        <v>558176.87</v>
      </c>
      <c r="K23" s="301">
        <v>1309</v>
      </c>
      <c r="L23" s="301">
        <v>17498.73</v>
      </c>
      <c r="M23" s="303">
        <v>33142.22</v>
      </c>
      <c r="N23" s="303">
        <v>7715.51</v>
      </c>
      <c r="O23" s="303">
        <v>1037.97</v>
      </c>
      <c r="P23" s="303">
        <v>3290.35</v>
      </c>
      <c r="Q23" s="303">
        <v>86.96</v>
      </c>
      <c r="R23" s="253">
        <f t="shared" si="10"/>
        <v>855453.1399999999</v>
      </c>
    </row>
    <row r="24" spans="1:18" s="24" customFormat="1" ht="17.25" customHeight="1" thickBot="1" x14ac:dyDescent="0.25">
      <c r="A24" s="53"/>
      <c r="B24" s="53"/>
      <c r="C24" s="53" t="s">
        <v>194</v>
      </c>
      <c r="D24" s="25" t="s">
        <v>193</v>
      </c>
      <c r="E24" s="309">
        <v>0</v>
      </c>
      <c r="F24" s="310">
        <v>0</v>
      </c>
      <c r="G24" s="311">
        <v>0</v>
      </c>
      <c r="H24" s="312">
        <v>0</v>
      </c>
      <c r="I24" s="312">
        <v>0</v>
      </c>
      <c r="J24" s="310">
        <v>0</v>
      </c>
      <c r="K24" s="310">
        <v>0</v>
      </c>
      <c r="L24" s="310">
        <v>0</v>
      </c>
      <c r="M24" s="312">
        <v>0</v>
      </c>
      <c r="N24" s="312">
        <v>0</v>
      </c>
      <c r="O24" s="312">
        <v>0</v>
      </c>
      <c r="P24" s="312">
        <v>0</v>
      </c>
      <c r="Q24" s="312">
        <v>0</v>
      </c>
      <c r="R24" s="313">
        <f t="shared" si="10"/>
        <v>0</v>
      </c>
    </row>
    <row r="25" spans="1:18" ht="20.100000000000001" customHeight="1" thickBot="1" x14ac:dyDescent="0.25">
      <c r="A25" s="57" t="s">
        <v>71</v>
      </c>
      <c r="B25" s="45"/>
      <c r="C25" s="46"/>
      <c r="D25" s="47" t="s">
        <v>72</v>
      </c>
      <c r="E25" s="306">
        <v>342.91</v>
      </c>
      <c r="F25" s="297">
        <v>3.14</v>
      </c>
      <c r="G25" s="298">
        <v>527446.72</v>
      </c>
      <c r="H25" s="299">
        <v>92698.95</v>
      </c>
      <c r="I25" s="299">
        <v>139994.89000000001</v>
      </c>
      <c r="J25" s="297">
        <v>1264952.06</v>
      </c>
      <c r="K25" s="297">
        <v>2966.48</v>
      </c>
      <c r="L25" s="297">
        <v>308665.34000000003</v>
      </c>
      <c r="M25" s="299">
        <v>493596.36</v>
      </c>
      <c r="N25" s="299">
        <v>26260.1</v>
      </c>
      <c r="O25" s="299">
        <v>3532.76</v>
      </c>
      <c r="P25" s="299">
        <v>11198.89</v>
      </c>
      <c r="Q25" s="299">
        <v>295.99</v>
      </c>
      <c r="R25" s="256">
        <f t="shared" si="10"/>
        <v>2871954.59</v>
      </c>
    </row>
    <row r="26" spans="1:18" ht="20.100000000000001" customHeight="1" thickBot="1" x14ac:dyDescent="0.25">
      <c r="A26" s="57" t="s">
        <v>195</v>
      </c>
      <c r="B26" s="45"/>
      <c r="C26" s="199"/>
      <c r="D26" s="47" t="s">
        <v>196</v>
      </c>
      <c r="E26" s="306">
        <v>0</v>
      </c>
      <c r="F26" s="297">
        <v>0</v>
      </c>
      <c r="G26" s="298">
        <v>0</v>
      </c>
      <c r="H26" s="299">
        <v>0</v>
      </c>
      <c r="I26" s="299">
        <v>0</v>
      </c>
      <c r="J26" s="297">
        <v>0</v>
      </c>
      <c r="K26" s="297">
        <v>0</v>
      </c>
      <c r="L26" s="297">
        <v>0</v>
      </c>
      <c r="M26" s="299">
        <v>0</v>
      </c>
      <c r="N26" s="299">
        <v>0</v>
      </c>
      <c r="O26" s="299">
        <v>0</v>
      </c>
      <c r="P26" s="299">
        <v>0</v>
      </c>
      <c r="Q26" s="299">
        <v>0</v>
      </c>
      <c r="R26" s="257">
        <f t="shared" si="10"/>
        <v>0</v>
      </c>
    </row>
    <row r="27" spans="1:18" ht="20.100000000000001" customHeight="1" thickBot="1" x14ac:dyDescent="0.25">
      <c r="A27" s="58">
        <v>19999</v>
      </c>
      <c r="B27" s="59"/>
      <c r="C27" s="199"/>
      <c r="D27" s="60" t="s">
        <v>229</v>
      </c>
      <c r="E27" s="314">
        <f>+E10+E13+E14+E15+E16+E17+E25+E26</f>
        <v>2789716.7400000007</v>
      </c>
      <c r="F27" s="314">
        <f t="shared" ref="F27:Q27" si="12">+F10+F13+F14+F15+F16+F17+F25+F26</f>
        <v>23063.84</v>
      </c>
      <c r="G27" s="314">
        <f t="shared" si="12"/>
        <v>3865375.5</v>
      </c>
      <c r="H27" s="314">
        <f t="shared" si="12"/>
        <v>686351.34</v>
      </c>
      <c r="I27" s="314">
        <f t="shared" si="12"/>
        <v>1281019.9100000001</v>
      </c>
      <c r="J27" s="314">
        <f t="shared" si="12"/>
        <v>9804115.8800000008</v>
      </c>
      <c r="K27" s="314">
        <f t="shared" si="12"/>
        <v>22946.84</v>
      </c>
      <c r="L27" s="314">
        <f t="shared" si="12"/>
        <v>1333424.3699999999</v>
      </c>
      <c r="M27" s="314">
        <f t="shared" si="12"/>
        <v>1438888.68</v>
      </c>
      <c r="N27" s="314">
        <f t="shared" si="12"/>
        <v>159307.32</v>
      </c>
      <c r="O27" s="314">
        <f t="shared" si="12"/>
        <v>21431.559999999998</v>
      </c>
      <c r="P27" s="314">
        <f t="shared" si="12"/>
        <v>67938.22</v>
      </c>
      <c r="Q27" s="314">
        <f t="shared" si="12"/>
        <v>1795.62</v>
      </c>
      <c r="R27" s="258">
        <f t="shared" si="10"/>
        <v>21495375.82</v>
      </c>
    </row>
    <row r="28" spans="1:18" ht="20.100000000000001" customHeight="1" thickBot="1" x14ac:dyDescent="0.3">
      <c r="B28" s="191"/>
      <c r="C28" s="191"/>
      <c r="D28" s="202" t="s">
        <v>34</v>
      </c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3"/>
    </row>
    <row r="29" spans="1:18" ht="20.100000000000001" customHeight="1" x14ac:dyDescent="0.2">
      <c r="A29" s="322" t="s">
        <v>73</v>
      </c>
      <c r="B29" s="61"/>
      <c r="C29" s="37"/>
      <c r="D29" s="62" t="s">
        <v>25</v>
      </c>
      <c r="E29" s="272">
        <f>+E30+E37+E43</f>
        <v>0</v>
      </c>
      <c r="F29" s="270">
        <f t="shared" ref="F29:Q29" si="13">+F30+F37+F43</f>
        <v>0</v>
      </c>
      <c r="G29" s="270">
        <f t="shared" si="13"/>
        <v>30211534.799999997</v>
      </c>
      <c r="H29" s="270">
        <f t="shared" si="13"/>
        <v>0</v>
      </c>
      <c r="I29" s="270">
        <f t="shared" si="13"/>
        <v>0</v>
      </c>
      <c r="J29" s="270">
        <f t="shared" si="13"/>
        <v>0</v>
      </c>
      <c r="K29" s="270">
        <f t="shared" si="13"/>
        <v>0</v>
      </c>
      <c r="L29" s="270">
        <f t="shared" si="13"/>
        <v>0</v>
      </c>
      <c r="M29" s="270">
        <f t="shared" si="13"/>
        <v>0</v>
      </c>
      <c r="N29" s="270">
        <f t="shared" si="13"/>
        <v>0</v>
      </c>
      <c r="O29" s="270">
        <f t="shared" si="13"/>
        <v>0</v>
      </c>
      <c r="P29" s="270">
        <f t="shared" si="13"/>
        <v>0</v>
      </c>
      <c r="Q29" s="270">
        <f t="shared" si="13"/>
        <v>0</v>
      </c>
      <c r="R29" s="253">
        <f t="shared" si="10"/>
        <v>30211534.799999997</v>
      </c>
    </row>
    <row r="30" spans="1:18" ht="20.100000000000001" customHeight="1" x14ac:dyDescent="0.25">
      <c r="A30" s="63"/>
      <c r="B30" s="138" t="s">
        <v>74</v>
      </c>
      <c r="C30" s="64"/>
      <c r="D30" s="65" t="s">
        <v>27</v>
      </c>
      <c r="E30" s="321">
        <f>SUM(E31:E36)</f>
        <v>0</v>
      </c>
      <c r="F30" s="266">
        <f t="shared" ref="F30:Q30" si="14">SUM(F31:F36)</f>
        <v>0</v>
      </c>
      <c r="G30" s="266">
        <f t="shared" si="14"/>
        <v>24821076.869999997</v>
      </c>
      <c r="H30" s="266">
        <f t="shared" si="14"/>
        <v>0</v>
      </c>
      <c r="I30" s="266">
        <f t="shared" si="14"/>
        <v>0</v>
      </c>
      <c r="J30" s="266">
        <f t="shared" si="14"/>
        <v>0</v>
      </c>
      <c r="K30" s="266">
        <f t="shared" si="14"/>
        <v>0</v>
      </c>
      <c r="L30" s="266">
        <f t="shared" si="14"/>
        <v>0</v>
      </c>
      <c r="M30" s="266">
        <f t="shared" si="14"/>
        <v>0</v>
      </c>
      <c r="N30" s="266">
        <f t="shared" si="14"/>
        <v>0</v>
      </c>
      <c r="O30" s="266">
        <f t="shared" si="14"/>
        <v>0</v>
      </c>
      <c r="P30" s="266">
        <f t="shared" si="14"/>
        <v>0</v>
      </c>
      <c r="Q30" s="266">
        <f t="shared" si="14"/>
        <v>0</v>
      </c>
      <c r="R30" s="254">
        <f t="shared" si="10"/>
        <v>24821076.869999997</v>
      </c>
    </row>
    <row r="31" spans="1:18" ht="20.100000000000001" customHeight="1" x14ac:dyDescent="0.2">
      <c r="A31" s="53"/>
      <c r="B31" s="66"/>
      <c r="C31" s="53" t="s">
        <v>75</v>
      </c>
      <c r="D31" s="67" t="s">
        <v>76</v>
      </c>
      <c r="E31" s="304">
        <v>0</v>
      </c>
      <c r="F31" s="305">
        <v>0</v>
      </c>
      <c r="G31" s="307">
        <v>15830452.289999999</v>
      </c>
      <c r="H31" s="308">
        <v>0</v>
      </c>
      <c r="I31" s="308">
        <v>0</v>
      </c>
      <c r="J31" s="305">
        <v>0</v>
      </c>
      <c r="K31" s="305">
        <v>0</v>
      </c>
      <c r="L31" s="305">
        <v>0</v>
      </c>
      <c r="M31" s="308">
        <v>0</v>
      </c>
      <c r="N31" s="308">
        <v>0</v>
      </c>
      <c r="O31" s="308">
        <v>0</v>
      </c>
      <c r="P31" s="308">
        <v>0</v>
      </c>
      <c r="Q31" s="308">
        <v>0</v>
      </c>
      <c r="R31" s="265">
        <f t="shared" si="10"/>
        <v>15830452.289999999</v>
      </c>
    </row>
    <row r="32" spans="1:18" ht="20.100000000000001" customHeight="1" x14ac:dyDescent="0.2">
      <c r="A32" s="53"/>
      <c r="B32" s="66"/>
      <c r="C32" s="53" t="s">
        <v>77</v>
      </c>
      <c r="D32" s="67" t="s">
        <v>78</v>
      </c>
      <c r="E32" s="300">
        <v>0</v>
      </c>
      <c r="F32" s="301">
        <v>0</v>
      </c>
      <c r="G32" s="302">
        <v>6012095.3600000003</v>
      </c>
      <c r="H32" s="303">
        <v>0</v>
      </c>
      <c r="I32" s="303">
        <v>0</v>
      </c>
      <c r="J32" s="301">
        <v>0</v>
      </c>
      <c r="K32" s="301">
        <v>0</v>
      </c>
      <c r="L32" s="301">
        <v>0</v>
      </c>
      <c r="M32" s="303">
        <v>0</v>
      </c>
      <c r="N32" s="303">
        <v>0</v>
      </c>
      <c r="O32" s="303">
        <v>0</v>
      </c>
      <c r="P32" s="303">
        <v>0</v>
      </c>
      <c r="Q32" s="303">
        <v>0</v>
      </c>
      <c r="R32" s="254">
        <f t="shared" si="10"/>
        <v>6012095.3600000003</v>
      </c>
    </row>
    <row r="33" spans="1:18" ht="20.100000000000001" customHeight="1" x14ac:dyDescent="0.2">
      <c r="A33" s="53"/>
      <c r="B33" s="66"/>
      <c r="C33" s="53" t="s">
        <v>79</v>
      </c>
      <c r="D33" s="67" t="s">
        <v>81</v>
      </c>
      <c r="E33" s="300">
        <v>0</v>
      </c>
      <c r="F33" s="301">
        <v>0</v>
      </c>
      <c r="G33" s="302">
        <v>0</v>
      </c>
      <c r="H33" s="303">
        <v>0</v>
      </c>
      <c r="I33" s="303">
        <v>0</v>
      </c>
      <c r="J33" s="301">
        <v>0</v>
      </c>
      <c r="K33" s="301">
        <v>0</v>
      </c>
      <c r="L33" s="301">
        <v>0</v>
      </c>
      <c r="M33" s="303">
        <v>0</v>
      </c>
      <c r="N33" s="303">
        <v>0</v>
      </c>
      <c r="O33" s="303">
        <v>0</v>
      </c>
      <c r="P33" s="303">
        <v>0</v>
      </c>
      <c r="Q33" s="303">
        <v>0</v>
      </c>
      <c r="R33" s="254">
        <f t="shared" si="10"/>
        <v>0</v>
      </c>
    </row>
    <row r="34" spans="1:18" ht="20.100000000000001" customHeight="1" x14ac:dyDescent="0.2">
      <c r="A34" s="53"/>
      <c r="B34" s="66"/>
      <c r="C34" s="53" t="s">
        <v>80</v>
      </c>
      <c r="D34" s="67" t="s">
        <v>83</v>
      </c>
      <c r="E34" s="300">
        <v>0</v>
      </c>
      <c r="F34" s="301">
        <v>0</v>
      </c>
      <c r="G34" s="302">
        <v>248210.77</v>
      </c>
      <c r="H34" s="303">
        <v>0</v>
      </c>
      <c r="I34" s="303">
        <v>0</v>
      </c>
      <c r="J34" s="301">
        <v>0</v>
      </c>
      <c r="K34" s="301">
        <v>0</v>
      </c>
      <c r="L34" s="301">
        <v>0</v>
      </c>
      <c r="M34" s="303">
        <v>0</v>
      </c>
      <c r="N34" s="303">
        <v>0</v>
      </c>
      <c r="O34" s="303">
        <v>0</v>
      </c>
      <c r="P34" s="303">
        <v>0</v>
      </c>
      <c r="Q34" s="303">
        <v>0</v>
      </c>
      <c r="R34" s="254">
        <f t="shared" si="10"/>
        <v>248210.77</v>
      </c>
    </row>
    <row r="35" spans="1:18" ht="20.100000000000001" customHeight="1" x14ac:dyDescent="0.2">
      <c r="A35" s="53"/>
      <c r="B35" s="66"/>
      <c r="C35" s="53" t="s">
        <v>82</v>
      </c>
      <c r="D35" s="68" t="s">
        <v>219</v>
      </c>
      <c r="E35" s="300">
        <v>0</v>
      </c>
      <c r="F35" s="301">
        <v>0</v>
      </c>
      <c r="G35" s="302">
        <v>2730318.45</v>
      </c>
      <c r="H35" s="303">
        <v>0</v>
      </c>
      <c r="I35" s="303">
        <v>0</v>
      </c>
      <c r="J35" s="301">
        <v>0</v>
      </c>
      <c r="K35" s="301">
        <v>0</v>
      </c>
      <c r="L35" s="301">
        <v>0</v>
      </c>
      <c r="M35" s="303">
        <v>0</v>
      </c>
      <c r="N35" s="303">
        <v>0</v>
      </c>
      <c r="O35" s="303">
        <v>0</v>
      </c>
      <c r="P35" s="303">
        <v>0</v>
      </c>
      <c r="Q35" s="303">
        <v>0</v>
      </c>
      <c r="R35" s="254">
        <f t="shared" si="10"/>
        <v>2730318.45</v>
      </c>
    </row>
    <row r="36" spans="1:18" ht="20.100000000000001" customHeight="1" thickBot="1" x14ac:dyDescent="0.25">
      <c r="A36" s="53"/>
      <c r="B36" s="66"/>
      <c r="C36" s="53" t="s">
        <v>84</v>
      </c>
      <c r="D36" s="67" t="s">
        <v>203</v>
      </c>
      <c r="E36" s="300">
        <v>0</v>
      </c>
      <c r="F36" s="301">
        <v>0</v>
      </c>
      <c r="G36" s="302">
        <v>0</v>
      </c>
      <c r="H36" s="303">
        <v>0</v>
      </c>
      <c r="I36" s="303">
        <v>0</v>
      </c>
      <c r="J36" s="301">
        <v>0</v>
      </c>
      <c r="K36" s="301">
        <v>0</v>
      </c>
      <c r="L36" s="301">
        <v>0</v>
      </c>
      <c r="M36" s="303">
        <v>0</v>
      </c>
      <c r="N36" s="303">
        <v>0</v>
      </c>
      <c r="O36" s="303">
        <v>0</v>
      </c>
      <c r="P36" s="303">
        <v>0</v>
      </c>
      <c r="Q36" s="303">
        <v>0</v>
      </c>
      <c r="R36" s="259">
        <f t="shared" si="10"/>
        <v>0</v>
      </c>
    </row>
    <row r="37" spans="1:18" ht="20.100000000000001" customHeight="1" x14ac:dyDescent="0.25">
      <c r="A37" s="63"/>
      <c r="B37" s="138" t="s">
        <v>85</v>
      </c>
      <c r="C37" s="53"/>
      <c r="D37" s="65" t="s">
        <v>28</v>
      </c>
      <c r="E37" s="269">
        <f>SUM(E38:E42)</f>
        <v>0</v>
      </c>
      <c r="F37" s="270">
        <f t="shared" ref="F37:Q37" si="15">SUM(F38:F42)</f>
        <v>0</v>
      </c>
      <c r="G37" s="270">
        <f t="shared" si="15"/>
        <v>5390457.9299999997</v>
      </c>
      <c r="H37" s="271">
        <f t="shared" si="15"/>
        <v>0</v>
      </c>
      <c r="I37" s="269">
        <f t="shared" si="15"/>
        <v>0</v>
      </c>
      <c r="J37" s="270">
        <f t="shared" si="15"/>
        <v>0</v>
      </c>
      <c r="K37" s="269">
        <f t="shared" si="15"/>
        <v>0</v>
      </c>
      <c r="L37" s="270">
        <f t="shared" si="15"/>
        <v>0</v>
      </c>
      <c r="M37" s="270">
        <f t="shared" si="15"/>
        <v>0</v>
      </c>
      <c r="N37" s="271">
        <f t="shared" si="15"/>
        <v>0</v>
      </c>
      <c r="O37" s="269">
        <f t="shared" si="15"/>
        <v>0</v>
      </c>
      <c r="P37" s="270">
        <f t="shared" si="15"/>
        <v>0</v>
      </c>
      <c r="Q37" s="271">
        <f t="shared" si="15"/>
        <v>0</v>
      </c>
      <c r="R37" s="253">
        <f t="shared" si="10"/>
        <v>5390457.9299999997</v>
      </c>
    </row>
    <row r="38" spans="1:18" ht="20.100000000000001" customHeight="1" x14ac:dyDescent="0.2">
      <c r="A38" s="53"/>
      <c r="B38" s="66"/>
      <c r="C38" s="53" t="s">
        <v>86</v>
      </c>
      <c r="D38" s="67" t="s">
        <v>87</v>
      </c>
      <c r="E38" s="300">
        <v>0</v>
      </c>
      <c r="F38" s="301">
        <v>0</v>
      </c>
      <c r="G38" s="302">
        <v>5384694.5899999999</v>
      </c>
      <c r="H38" s="303">
        <v>0</v>
      </c>
      <c r="I38" s="303">
        <v>0</v>
      </c>
      <c r="J38" s="301">
        <v>0</v>
      </c>
      <c r="K38" s="301">
        <v>0</v>
      </c>
      <c r="L38" s="301">
        <v>0</v>
      </c>
      <c r="M38" s="303">
        <v>0</v>
      </c>
      <c r="N38" s="303">
        <v>0</v>
      </c>
      <c r="O38" s="303">
        <v>0</v>
      </c>
      <c r="P38" s="303">
        <v>0</v>
      </c>
      <c r="Q38" s="303">
        <v>0</v>
      </c>
      <c r="R38" s="254">
        <f t="shared" si="10"/>
        <v>5384694.5899999999</v>
      </c>
    </row>
    <row r="39" spans="1:18" ht="20.100000000000001" customHeight="1" x14ac:dyDescent="0.2">
      <c r="A39" s="53"/>
      <c r="B39" s="66"/>
      <c r="C39" s="53" t="s">
        <v>88</v>
      </c>
      <c r="D39" s="67" t="s">
        <v>89</v>
      </c>
      <c r="E39" s="300">
        <v>0</v>
      </c>
      <c r="F39" s="301">
        <v>0</v>
      </c>
      <c r="G39" s="302">
        <v>0</v>
      </c>
      <c r="H39" s="303">
        <v>0</v>
      </c>
      <c r="I39" s="303">
        <v>0</v>
      </c>
      <c r="J39" s="301">
        <v>0</v>
      </c>
      <c r="K39" s="301">
        <v>0</v>
      </c>
      <c r="L39" s="301">
        <v>0</v>
      </c>
      <c r="M39" s="303">
        <v>0</v>
      </c>
      <c r="N39" s="303">
        <v>0</v>
      </c>
      <c r="O39" s="303">
        <v>0</v>
      </c>
      <c r="P39" s="303">
        <v>0</v>
      </c>
      <c r="Q39" s="303">
        <v>0</v>
      </c>
      <c r="R39" s="254">
        <f t="shared" si="10"/>
        <v>0</v>
      </c>
    </row>
    <row r="40" spans="1:18" ht="20.100000000000001" customHeight="1" x14ac:dyDescent="0.2">
      <c r="A40" s="53"/>
      <c r="B40" s="66"/>
      <c r="C40" s="53" t="s">
        <v>90</v>
      </c>
      <c r="D40" s="67" t="s">
        <v>92</v>
      </c>
      <c r="E40" s="300">
        <v>0</v>
      </c>
      <c r="F40" s="301">
        <v>0</v>
      </c>
      <c r="G40" s="302">
        <v>5763.34</v>
      </c>
      <c r="H40" s="303">
        <v>0</v>
      </c>
      <c r="I40" s="303">
        <v>0</v>
      </c>
      <c r="J40" s="301">
        <v>0</v>
      </c>
      <c r="K40" s="301">
        <v>0</v>
      </c>
      <c r="L40" s="301">
        <v>0</v>
      </c>
      <c r="M40" s="303">
        <v>0</v>
      </c>
      <c r="N40" s="303">
        <v>0</v>
      </c>
      <c r="O40" s="303">
        <v>0</v>
      </c>
      <c r="P40" s="303">
        <v>0</v>
      </c>
      <c r="Q40" s="303">
        <v>0</v>
      </c>
      <c r="R40" s="254">
        <f t="shared" si="10"/>
        <v>5763.34</v>
      </c>
    </row>
    <row r="41" spans="1:18" ht="20.100000000000001" customHeight="1" x14ac:dyDescent="0.2">
      <c r="A41" s="53"/>
      <c r="B41" s="66"/>
      <c r="C41" s="53" t="s">
        <v>91</v>
      </c>
      <c r="D41" s="68" t="s">
        <v>220</v>
      </c>
      <c r="E41" s="300">
        <v>0</v>
      </c>
      <c r="F41" s="301">
        <v>0</v>
      </c>
      <c r="G41" s="302">
        <v>0</v>
      </c>
      <c r="H41" s="303">
        <v>0</v>
      </c>
      <c r="I41" s="303">
        <v>0</v>
      </c>
      <c r="J41" s="301">
        <v>0</v>
      </c>
      <c r="K41" s="301">
        <v>0</v>
      </c>
      <c r="L41" s="301">
        <v>0</v>
      </c>
      <c r="M41" s="303">
        <v>0</v>
      </c>
      <c r="N41" s="303">
        <v>0</v>
      </c>
      <c r="O41" s="303">
        <v>0</v>
      </c>
      <c r="P41" s="303">
        <v>0</v>
      </c>
      <c r="Q41" s="303">
        <v>0</v>
      </c>
      <c r="R41" s="254">
        <f t="shared" si="10"/>
        <v>0</v>
      </c>
    </row>
    <row r="42" spans="1:18" ht="20.100000000000001" customHeight="1" thickBot="1" x14ac:dyDescent="0.25">
      <c r="A42" s="53"/>
      <c r="B42" s="69"/>
      <c r="C42" s="53" t="s">
        <v>93</v>
      </c>
      <c r="D42" s="67" t="s">
        <v>215</v>
      </c>
      <c r="E42" s="300">
        <v>0</v>
      </c>
      <c r="F42" s="301">
        <v>0</v>
      </c>
      <c r="G42" s="302">
        <v>0</v>
      </c>
      <c r="H42" s="303">
        <v>0</v>
      </c>
      <c r="I42" s="303">
        <v>0</v>
      </c>
      <c r="J42" s="301">
        <v>0</v>
      </c>
      <c r="K42" s="301">
        <v>0</v>
      </c>
      <c r="L42" s="301">
        <v>0</v>
      </c>
      <c r="M42" s="303">
        <v>0</v>
      </c>
      <c r="N42" s="303">
        <v>0</v>
      </c>
      <c r="O42" s="303">
        <v>0</v>
      </c>
      <c r="P42" s="303">
        <v>0</v>
      </c>
      <c r="Q42" s="303">
        <v>0</v>
      </c>
      <c r="R42" s="255">
        <f t="shared" si="10"/>
        <v>0</v>
      </c>
    </row>
    <row r="43" spans="1:18" ht="20.100000000000001" customHeight="1" x14ac:dyDescent="0.2">
      <c r="A43" s="70"/>
      <c r="B43" s="139" t="s">
        <v>94</v>
      </c>
      <c r="C43" s="71"/>
      <c r="D43" s="72" t="s">
        <v>29</v>
      </c>
      <c r="E43" s="272">
        <f>+E44+E45</f>
        <v>0</v>
      </c>
      <c r="F43" s="273">
        <f t="shared" ref="F43:Q43" si="16">+F44+F45</f>
        <v>0</v>
      </c>
      <c r="G43" s="273">
        <f t="shared" si="16"/>
        <v>0</v>
      </c>
      <c r="H43" s="271">
        <f t="shared" si="16"/>
        <v>0</v>
      </c>
      <c r="I43" s="270">
        <f t="shared" si="16"/>
        <v>0</v>
      </c>
      <c r="J43" s="271">
        <f t="shared" si="16"/>
        <v>0</v>
      </c>
      <c r="K43" s="270">
        <f t="shared" si="16"/>
        <v>0</v>
      </c>
      <c r="L43" s="270">
        <f t="shared" si="16"/>
        <v>0</v>
      </c>
      <c r="M43" s="271">
        <f t="shared" si="16"/>
        <v>0</v>
      </c>
      <c r="N43" s="269">
        <f t="shared" si="16"/>
        <v>0</v>
      </c>
      <c r="O43" s="253">
        <f t="shared" si="16"/>
        <v>0</v>
      </c>
      <c r="P43" s="269">
        <f t="shared" si="16"/>
        <v>0</v>
      </c>
      <c r="Q43" s="269">
        <f t="shared" si="16"/>
        <v>0</v>
      </c>
      <c r="R43" s="253">
        <f t="shared" si="10"/>
        <v>0</v>
      </c>
    </row>
    <row r="44" spans="1:18" ht="20.100000000000001" customHeight="1" x14ac:dyDescent="0.2">
      <c r="A44" s="53"/>
      <c r="B44" s="66"/>
      <c r="C44" s="71" t="s">
        <v>95</v>
      </c>
      <c r="D44" s="73" t="s">
        <v>230</v>
      </c>
      <c r="E44" s="300">
        <v>0</v>
      </c>
      <c r="F44" s="301">
        <v>0</v>
      </c>
      <c r="G44" s="302">
        <v>0</v>
      </c>
      <c r="H44" s="303">
        <v>0</v>
      </c>
      <c r="I44" s="303">
        <v>0</v>
      </c>
      <c r="J44" s="301">
        <v>0</v>
      </c>
      <c r="K44" s="301">
        <v>0</v>
      </c>
      <c r="L44" s="301">
        <v>0</v>
      </c>
      <c r="M44" s="303">
        <v>0</v>
      </c>
      <c r="N44" s="303">
        <v>0</v>
      </c>
      <c r="O44" s="303">
        <v>0</v>
      </c>
      <c r="P44" s="303">
        <v>0</v>
      </c>
      <c r="Q44" s="303">
        <v>0</v>
      </c>
      <c r="R44" s="254">
        <f t="shared" si="10"/>
        <v>0</v>
      </c>
    </row>
    <row r="45" spans="1:18" ht="20.100000000000001" customHeight="1" thickBot="1" x14ac:dyDescent="0.25">
      <c r="A45" s="74"/>
      <c r="B45" s="75"/>
      <c r="C45" s="76" t="s">
        <v>96</v>
      </c>
      <c r="D45" s="77" t="s">
        <v>204</v>
      </c>
      <c r="E45" s="309">
        <v>0</v>
      </c>
      <c r="F45" s="310">
        <v>0</v>
      </c>
      <c r="G45" s="311">
        <v>0</v>
      </c>
      <c r="H45" s="312">
        <v>0</v>
      </c>
      <c r="I45" s="312">
        <v>0</v>
      </c>
      <c r="J45" s="310">
        <v>0</v>
      </c>
      <c r="K45" s="310">
        <v>0</v>
      </c>
      <c r="L45" s="310">
        <v>0</v>
      </c>
      <c r="M45" s="312">
        <v>0</v>
      </c>
      <c r="N45" s="312">
        <v>0</v>
      </c>
      <c r="O45" s="312">
        <v>0</v>
      </c>
      <c r="P45" s="312">
        <v>0</v>
      </c>
      <c r="Q45" s="312">
        <v>0</v>
      </c>
      <c r="R45" s="255">
        <f t="shared" si="10"/>
        <v>0</v>
      </c>
    </row>
    <row r="46" spans="1:18" ht="20.100000000000001" customHeight="1" thickBot="1" x14ac:dyDescent="0.25">
      <c r="A46" s="78" t="s">
        <v>97</v>
      </c>
      <c r="B46" s="79"/>
      <c r="C46" s="80"/>
      <c r="D46" s="81" t="s">
        <v>26</v>
      </c>
      <c r="E46" s="306">
        <v>0</v>
      </c>
      <c r="F46" s="297">
        <v>0</v>
      </c>
      <c r="G46" s="298">
        <v>6052387.2400000002</v>
      </c>
      <c r="H46" s="299">
        <v>0</v>
      </c>
      <c r="I46" s="299">
        <v>0</v>
      </c>
      <c r="J46" s="297">
        <v>0</v>
      </c>
      <c r="K46" s="297">
        <v>0</v>
      </c>
      <c r="L46" s="297">
        <v>0</v>
      </c>
      <c r="M46" s="299">
        <v>0</v>
      </c>
      <c r="N46" s="299">
        <v>0</v>
      </c>
      <c r="O46" s="299">
        <v>0</v>
      </c>
      <c r="P46" s="299">
        <v>0</v>
      </c>
      <c r="Q46" s="299">
        <v>0</v>
      </c>
      <c r="R46" s="256">
        <f t="shared" si="10"/>
        <v>6052387.2400000002</v>
      </c>
    </row>
    <row r="47" spans="1:18" ht="20.100000000000001" customHeight="1" thickBot="1" x14ac:dyDescent="0.25">
      <c r="A47" s="82" t="s">
        <v>98</v>
      </c>
      <c r="B47" s="200"/>
      <c r="C47" s="83"/>
      <c r="D47" s="84" t="s">
        <v>99</v>
      </c>
      <c r="E47" s="306">
        <v>0</v>
      </c>
      <c r="F47" s="297">
        <v>0</v>
      </c>
      <c r="G47" s="298">
        <v>116286.97</v>
      </c>
      <c r="H47" s="299">
        <v>0</v>
      </c>
      <c r="I47" s="299">
        <v>0</v>
      </c>
      <c r="J47" s="297">
        <v>0</v>
      </c>
      <c r="K47" s="297">
        <v>0</v>
      </c>
      <c r="L47" s="297">
        <v>0</v>
      </c>
      <c r="M47" s="299">
        <v>0</v>
      </c>
      <c r="N47" s="299">
        <v>0</v>
      </c>
      <c r="O47" s="299">
        <v>0</v>
      </c>
      <c r="P47" s="299">
        <v>0</v>
      </c>
      <c r="Q47" s="299">
        <v>0</v>
      </c>
      <c r="R47" s="258">
        <f t="shared" si="10"/>
        <v>116286.97</v>
      </c>
    </row>
    <row r="48" spans="1:18" ht="20.100000000000001" customHeight="1" thickBot="1" x14ac:dyDescent="0.25">
      <c r="A48" s="35" t="s">
        <v>100</v>
      </c>
      <c r="B48" s="83"/>
      <c r="C48" s="85"/>
      <c r="D48" s="62" t="s">
        <v>15</v>
      </c>
      <c r="E48" s="304">
        <v>59808.02</v>
      </c>
      <c r="F48" s="305">
        <v>529.80999999999995</v>
      </c>
      <c r="G48" s="307">
        <v>4929556.4000000004</v>
      </c>
      <c r="H48" s="308">
        <v>386880.71</v>
      </c>
      <c r="I48" s="308">
        <v>400377.2</v>
      </c>
      <c r="J48" s="305">
        <v>1491441.45</v>
      </c>
      <c r="K48" s="305">
        <v>3888.88</v>
      </c>
      <c r="L48" s="305">
        <v>1735455.03</v>
      </c>
      <c r="M48" s="308">
        <v>63422.42</v>
      </c>
      <c r="N48" s="308">
        <v>296351.24</v>
      </c>
      <c r="O48" s="308">
        <v>39868</v>
      </c>
      <c r="P48" s="308">
        <v>126382</v>
      </c>
      <c r="Q48" s="308">
        <v>3340.26</v>
      </c>
      <c r="R48" s="313">
        <f t="shared" si="10"/>
        <v>9537301.4199999999</v>
      </c>
    </row>
    <row r="49" spans="1:18" ht="20.100000000000001" customHeight="1" x14ac:dyDescent="0.2">
      <c r="A49" s="86" t="s">
        <v>101</v>
      </c>
      <c r="B49" s="88"/>
      <c r="C49" s="88"/>
      <c r="D49" s="38" t="s">
        <v>16</v>
      </c>
      <c r="E49" s="269">
        <f>+E50+E51+E54</f>
        <v>49763393.330000006</v>
      </c>
      <c r="F49" s="270">
        <f t="shared" ref="F49:Q49" si="17">+F50+F51+F54</f>
        <v>0</v>
      </c>
      <c r="G49" s="270">
        <f t="shared" si="17"/>
        <v>59508793.979999997</v>
      </c>
      <c r="H49" s="271">
        <f t="shared" si="17"/>
        <v>238369.37</v>
      </c>
      <c r="I49" s="253">
        <f t="shared" si="17"/>
        <v>359987.82</v>
      </c>
      <c r="J49" s="272">
        <f t="shared" si="17"/>
        <v>186378.34</v>
      </c>
      <c r="K49" s="273">
        <f t="shared" si="17"/>
        <v>450.11</v>
      </c>
      <c r="L49" s="271">
        <f t="shared" si="17"/>
        <v>12304.46</v>
      </c>
      <c r="M49" s="270">
        <f t="shared" si="17"/>
        <v>221640.14</v>
      </c>
      <c r="N49" s="271">
        <f t="shared" si="17"/>
        <v>10457.950000000001</v>
      </c>
      <c r="O49" s="270">
        <f t="shared" si="17"/>
        <v>1406.91</v>
      </c>
      <c r="P49" s="271">
        <f t="shared" si="17"/>
        <v>4459.8999999999996</v>
      </c>
      <c r="Q49" s="269">
        <f t="shared" si="17"/>
        <v>117.87</v>
      </c>
      <c r="R49" s="253">
        <f t="shared" si="10"/>
        <v>110307760.18000001</v>
      </c>
    </row>
    <row r="50" spans="1:18" ht="20.100000000000001" customHeight="1" x14ac:dyDescent="0.2">
      <c r="A50" s="89"/>
      <c r="B50" s="140" t="s">
        <v>102</v>
      </c>
      <c r="C50" s="90"/>
      <c r="D50" s="91" t="s">
        <v>103</v>
      </c>
      <c r="E50" s="300">
        <v>0</v>
      </c>
      <c r="F50" s="301">
        <v>0</v>
      </c>
      <c r="G50" s="302">
        <v>47369719.609999999</v>
      </c>
      <c r="H50" s="303">
        <v>0</v>
      </c>
      <c r="I50" s="303">
        <v>0</v>
      </c>
      <c r="J50" s="301">
        <v>0</v>
      </c>
      <c r="K50" s="301">
        <v>0</v>
      </c>
      <c r="L50" s="301">
        <v>0</v>
      </c>
      <c r="M50" s="303">
        <v>0</v>
      </c>
      <c r="N50" s="303">
        <v>0</v>
      </c>
      <c r="O50" s="303">
        <v>0</v>
      </c>
      <c r="P50" s="303">
        <v>0</v>
      </c>
      <c r="Q50" s="303">
        <v>0</v>
      </c>
      <c r="R50" s="254">
        <f t="shared" si="10"/>
        <v>47369719.609999999</v>
      </c>
    </row>
    <row r="51" spans="1:18" ht="20.100000000000001" customHeight="1" x14ac:dyDescent="0.2">
      <c r="A51" s="89"/>
      <c r="B51" s="140" t="s">
        <v>104</v>
      </c>
      <c r="C51" s="90"/>
      <c r="D51" s="91" t="s">
        <v>221</v>
      </c>
      <c r="E51" s="317">
        <f>+E52+E53</f>
        <v>49763393.330000006</v>
      </c>
      <c r="F51" s="318">
        <f t="shared" ref="F51:Q51" si="18">+F52+F53</f>
        <v>0</v>
      </c>
      <c r="G51" s="320">
        <f t="shared" si="18"/>
        <v>12139074.369999999</v>
      </c>
      <c r="H51" s="252">
        <f t="shared" si="18"/>
        <v>238369.37</v>
      </c>
      <c r="I51" s="318">
        <f t="shared" si="18"/>
        <v>359987.82</v>
      </c>
      <c r="J51" s="252">
        <f t="shared" si="18"/>
        <v>186378.34</v>
      </c>
      <c r="K51" s="252">
        <f t="shared" si="18"/>
        <v>450.11</v>
      </c>
      <c r="L51" s="252">
        <f t="shared" si="18"/>
        <v>12304.46</v>
      </c>
      <c r="M51" s="318">
        <f t="shared" si="18"/>
        <v>221640.14</v>
      </c>
      <c r="N51" s="252">
        <f t="shared" si="18"/>
        <v>10457.950000000001</v>
      </c>
      <c r="O51" s="318">
        <f t="shared" si="18"/>
        <v>1406.91</v>
      </c>
      <c r="P51" s="320">
        <f t="shared" si="18"/>
        <v>4459.8999999999996</v>
      </c>
      <c r="Q51" s="320">
        <f t="shared" si="18"/>
        <v>117.87</v>
      </c>
      <c r="R51" s="265">
        <f t="shared" si="10"/>
        <v>62938040.57</v>
      </c>
    </row>
    <row r="52" spans="1:18" ht="17.25" customHeight="1" x14ac:dyDescent="0.2">
      <c r="A52" s="92"/>
      <c r="B52" s="93"/>
      <c r="C52" s="28" t="s">
        <v>105</v>
      </c>
      <c r="D52" s="26" t="s">
        <v>222</v>
      </c>
      <c r="E52" s="300">
        <v>37945503.840000004</v>
      </c>
      <c r="F52" s="301">
        <v>0</v>
      </c>
      <c r="G52" s="302">
        <v>9988524.1999999993</v>
      </c>
      <c r="H52" s="303">
        <v>238369.37</v>
      </c>
      <c r="I52" s="303">
        <v>359987.82</v>
      </c>
      <c r="J52" s="301">
        <v>186378.34</v>
      </c>
      <c r="K52" s="301">
        <v>450.11</v>
      </c>
      <c r="L52" s="301">
        <v>12304.46</v>
      </c>
      <c r="M52" s="303">
        <v>221640.14</v>
      </c>
      <c r="N52" s="303">
        <v>10457.950000000001</v>
      </c>
      <c r="O52" s="303">
        <v>1406.91</v>
      </c>
      <c r="P52" s="303">
        <v>4459.8999999999996</v>
      </c>
      <c r="Q52" s="303">
        <v>117.87</v>
      </c>
      <c r="R52" s="254">
        <f t="shared" si="10"/>
        <v>48969600.910000004</v>
      </c>
    </row>
    <row r="53" spans="1:18" ht="24.75" customHeight="1" x14ac:dyDescent="0.2">
      <c r="A53" s="92"/>
      <c r="B53" s="93"/>
      <c r="C53" s="28" t="s">
        <v>198</v>
      </c>
      <c r="D53" s="26" t="s">
        <v>223</v>
      </c>
      <c r="E53" s="300">
        <v>11817889.49</v>
      </c>
      <c r="F53" s="301">
        <v>0</v>
      </c>
      <c r="G53" s="302">
        <v>2150550.17</v>
      </c>
      <c r="H53" s="303">
        <v>0</v>
      </c>
      <c r="I53" s="303">
        <v>0</v>
      </c>
      <c r="J53" s="301">
        <v>0</v>
      </c>
      <c r="K53" s="301">
        <v>0</v>
      </c>
      <c r="L53" s="301">
        <v>0</v>
      </c>
      <c r="M53" s="303">
        <v>0</v>
      </c>
      <c r="N53" s="303">
        <v>0</v>
      </c>
      <c r="O53" s="303">
        <v>0</v>
      </c>
      <c r="P53" s="303">
        <v>0</v>
      </c>
      <c r="Q53" s="303">
        <v>0</v>
      </c>
      <c r="R53" s="254">
        <f t="shared" si="10"/>
        <v>13968439.66</v>
      </c>
    </row>
    <row r="54" spans="1:18" ht="20.100000000000001" customHeight="1" thickBot="1" x14ac:dyDescent="0.25">
      <c r="A54" s="28"/>
      <c r="B54" s="140" t="s">
        <v>106</v>
      </c>
      <c r="C54" s="90"/>
      <c r="D54" s="91" t="s">
        <v>224</v>
      </c>
      <c r="E54" s="300">
        <v>0</v>
      </c>
      <c r="F54" s="301">
        <v>0</v>
      </c>
      <c r="G54" s="302">
        <v>0</v>
      </c>
      <c r="H54" s="303">
        <v>0</v>
      </c>
      <c r="I54" s="303">
        <v>0</v>
      </c>
      <c r="J54" s="301">
        <v>0</v>
      </c>
      <c r="K54" s="301">
        <v>0</v>
      </c>
      <c r="L54" s="301">
        <v>0</v>
      </c>
      <c r="M54" s="303">
        <v>0</v>
      </c>
      <c r="N54" s="303">
        <v>0</v>
      </c>
      <c r="O54" s="303">
        <v>0</v>
      </c>
      <c r="P54" s="303">
        <v>0</v>
      </c>
      <c r="Q54" s="303">
        <v>0</v>
      </c>
      <c r="R54" s="259">
        <f t="shared" si="10"/>
        <v>0</v>
      </c>
    </row>
    <row r="55" spans="1:18" ht="20.100000000000001" customHeight="1" x14ac:dyDescent="0.2">
      <c r="A55" s="86" t="s">
        <v>107</v>
      </c>
      <c r="B55" s="87"/>
      <c r="C55" s="88"/>
      <c r="D55" s="96" t="s">
        <v>30</v>
      </c>
      <c r="E55" s="272">
        <f>+E56+E60</f>
        <v>0</v>
      </c>
      <c r="F55" s="271">
        <f t="shared" ref="F55:Q55" si="19">+F56+F60</f>
        <v>0</v>
      </c>
      <c r="G55" s="269">
        <f t="shared" si="19"/>
        <v>5977485.4000000004</v>
      </c>
      <c r="H55" s="270">
        <f t="shared" si="19"/>
        <v>0</v>
      </c>
      <c r="I55" s="270">
        <f t="shared" si="19"/>
        <v>0</v>
      </c>
      <c r="J55" s="270">
        <f t="shared" si="19"/>
        <v>0</v>
      </c>
      <c r="K55" s="270">
        <f t="shared" si="19"/>
        <v>0</v>
      </c>
      <c r="L55" s="271">
        <f t="shared" si="19"/>
        <v>0</v>
      </c>
      <c r="M55" s="270">
        <f t="shared" si="19"/>
        <v>0</v>
      </c>
      <c r="N55" s="273">
        <f t="shared" si="19"/>
        <v>0</v>
      </c>
      <c r="O55" s="270">
        <f t="shared" si="19"/>
        <v>0</v>
      </c>
      <c r="P55" s="270">
        <f t="shared" si="19"/>
        <v>0</v>
      </c>
      <c r="Q55" s="271">
        <f t="shared" si="19"/>
        <v>0</v>
      </c>
      <c r="R55" s="253">
        <f t="shared" si="10"/>
        <v>5977485.4000000004</v>
      </c>
    </row>
    <row r="56" spans="1:18" ht="20.100000000000001" customHeight="1" x14ac:dyDescent="0.2">
      <c r="A56" s="89"/>
      <c r="B56" s="141" t="s">
        <v>108</v>
      </c>
      <c r="C56" s="97"/>
      <c r="D56" s="41" t="s">
        <v>109</v>
      </c>
      <c r="E56" s="317">
        <f>+E57+E58+E59</f>
        <v>0</v>
      </c>
      <c r="F56" s="318">
        <f t="shared" ref="F56:Q56" si="20">+F57+F58+F59</f>
        <v>0</v>
      </c>
      <c r="G56" s="320">
        <f t="shared" si="20"/>
        <v>1174274.32</v>
      </c>
      <c r="H56" s="252">
        <f t="shared" si="20"/>
        <v>0</v>
      </c>
      <c r="I56" s="252">
        <f t="shared" si="20"/>
        <v>0</v>
      </c>
      <c r="J56" s="252">
        <f t="shared" si="20"/>
        <v>0</v>
      </c>
      <c r="K56" s="252">
        <f t="shared" si="20"/>
        <v>0</v>
      </c>
      <c r="L56" s="252">
        <f t="shared" si="20"/>
        <v>0</v>
      </c>
      <c r="M56" s="318">
        <f t="shared" si="20"/>
        <v>0</v>
      </c>
      <c r="N56" s="252">
        <f t="shared" si="20"/>
        <v>0</v>
      </c>
      <c r="O56" s="252">
        <f t="shared" si="20"/>
        <v>0</v>
      </c>
      <c r="P56" s="252">
        <f t="shared" si="20"/>
        <v>0</v>
      </c>
      <c r="Q56" s="318">
        <f t="shared" si="20"/>
        <v>0</v>
      </c>
      <c r="R56" s="254">
        <f t="shared" si="10"/>
        <v>1174274.32</v>
      </c>
    </row>
    <row r="57" spans="1:18" ht="22.5" customHeight="1" x14ac:dyDescent="0.2">
      <c r="A57" s="89"/>
      <c r="B57" s="141"/>
      <c r="C57" s="28" t="s">
        <v>231</v>
      </c>
      <c r="D57" s="41" t="s">
        <v>111</v>
      </c>
      <c r="E57" s="300">
        <v>0</v>
      </c>
      <c r="F57" s="301">
        <v>0</v>
      </c>
      <c r="G57" s="302">
        <v>998133.17</v>
      </c>
      <c r="H57" s="303">
        <v>0</v>
      </c>
      <c r="I57" s="303">
        <v>0</v>
      </c>
      <c r="J57" s="301">
        <v>0</v>
      </c>
      <c r="K57" s="301">
        <v>0</v>
      </c>
      <c r="L57" s="301">
        <v>0</v>
      </c>
      <c r="M57" s="303">
        <v>0</v>
      </c>
      <c r="N57" s="303">
        <v>0</v>
      </c>
      <c r="O57" s="303">
        <v>0</v>
      </c>
      <c r="P57" s="303">
        <v>0</v>
      </c>
      <c r="Q57" s="303">
        <v>0</v>
      </c>
      <c r="R57" s="265">
        <f t="shared" si="10"/>
        <v>998133.17</v>
      </c>
    </row>
    <row r="58" spans="1:18" ht="20.100000000000001" customHeight="1" x14ac:dyDescent="0.2">
      <c r="A58" s="98"/>
      <c r="B58" s="141"/>
      <c r="C58" s="28" t="s">
        <v>232</v>
      </c>
      <c r="D58" s="41" t="s">
        <v>112</v>
      </c>
      <c r="E58" s="300">
        <v>0</v>
      </c>
      <c r="F58" s="301">
        <v>0</v>
      </c>
      <c r="G58" s="302">
        <v>117427.43</v>
      </c>
      <c r="H58" s="303">
        <v>0</v>
      </c>
      <c r="I58" s="303">
        <v>0</v>
      </c>
      <c r="J58" s="301">
        <v>0</v>
      </c>
      <c r="K58" s="301">
        <v>0</v>
      </c>
      <c r="L58" s="301">
        <v>0</v>
      </c>
      <c r="M58" s="303">
        <v>0</v>
      </c>
      <c r="N58" s="303">
        <v>0</v>
      </c>
      <c r="O58" s="303">
        <v>0</v>
      </c>
      <c r="P58" s="303">
        <v>0</v>
      </c>
      <c r="Q58" s="303">
        <v>0</v>
      </c>
      <c r="R58" s="254">
        <f t="shared" si="10"/>
        <v>117427.43</v>
      </c>
    </row>
    <row r="59" spans="1:18" ht="20.100000000000001" customHeight="1" x14ac:dyDescent="0.2">
      <c r="A59" s="98"/>
      <c r="B59" s="141"/>
      <c r="C59" s="28" t="s">
        <v>233</v>
      </c>
      <c r="D59" s="41" t="s">
        <v>216</v>
      </c>
      <c r="E59" s="300">
        <v>0</v>
      </c>
      <c r="F59" s="301">
        <v>0</v>
      </c>
      <c r="G59" s="302">
        <v>58713.72</v>
      </c>
      <c r="H59" s="303">
        <v>0</v>
      </c>
      <c r="I59" s="303">
        <v>0</v>
      </c>
      <c r="J59" s="301">
        <v>0</v>
      </c>
      <c r="K59" s="301">
        <v>0</v>
      </c>
      <c r="L59" s="301">
        <v>0</v>
      </c>
      <c r="M59" s="303">
        <v>0</v>
      </c>
      <c r="N59" s="303">
        <v>0</v>
      </c>
      <c r="O59" s="303">
        <v>0</v>
      </c>
      <c r="P59" s="303">
        <v>0</v>
      </c>
      <c r="Q59" s="303">
        <v>0</v>
      </c>
      <c r="R59" s="254">
        <f t="shared" si="10"/>
        <v>58713.72</v>
      </c>
    </row>
    <row r="60" spans="1:18" ht="20.100000000000001" customHeight="1" thickBot="1" x14ac:dyDescent="0.3">
      <c r="A60" s="235"/>
      <c r="B60" s="143" t="s">
        <v>110</v>
      </c>
      <c r="C60" s="236"/>
      <c r="D60" s="229" t="s">
        <v>113</v>
      </c>
      <c r="E60" s="309">
        <v>0</v>
      </c>
      <c r="F60" s="310">
        <v>0</v>
      </c>
      <c r="G60" s="311">
        <v>4803211.08</v>
      </c>
      <c r="H60" s="312">
        <v>0</v>
      </c>
      <c r="I60" s="312">
        <v>0</v>
      </c>
      <c r="J60" s="310">
        <v>0</v>
      </c>
      <c r="K60" s="310">
        <v>0</v>
      </c>
      <c r="L60" s="310">
        <v>0</v>
      </c>
      <c r="M60" s="312">
        <v>0</v>
      </c>
      <c r="N60" s="312">
        <v>0</v>
      </c>
      <c r="O60" s="312">
        <v>0</v>
      </c>
      <c r="P60" s="312">
        <v>0</v>
      </c>
      <c r="Q60" s="312">
        <v>0</v>
      </c>
      <c r="R60" s="255">
        <f t="shared" si="10"/>
        <v>4803211.08</v>
      </c>
    </row>
    <row r="61" spans="1:18" ht="23.25" customHeight="1" x14ac:dyDescent="0.2">
      <c r="A61" s="99" t="s">
        <v>114</v>
      </c>
      <c r="B61" s="100"/>
      <c r="C61" s="97"/>
      <c r="D61" s="101" t="s">
        <v>41</v>
      </c>
      <c r="E61" s="317">
        <f>+E62+E68+E74</f>
        <v>17043319.759999998</v>
      </c>
      <c r="F61" s="318">
        <f t="shared" ref="F61:Q61" si="21">+F62+F68+F74</f>
        <v>588636.71</v>
      </c>
      <c r="G61" s="252">
        <f t="shared" si="21"/>
        <v>16030788.23</v>
      </c>
      <c r="H61" s="251">
        <f t="shared" si="21"/>
        <v>21908537.750000004</v>
      </c>
      <c r="I61" s="251">
        <f t="shared" si="21"/>
        <v>32842009.390000001</v>
      </c>
      <c r="J61" s="318">
        <f t="shared" si="21"/>
        <v>31945618.939999998</v>
      </c>
      <c r="K61" s="252">
        <f t="shared" si="21"/>
        <v>77196.11</v>
      </c>
      <c r="L61" s="252">
        <f t="shared" si="21"/>
        <v>3664863.65</v>
      </c>
      <c r="M61" s="252">
        <f t="shared" si="21"/>
        <v>3334171.94</v>
      </c>
      <c r="N61" s="252">
        <f t="shared" si="21"/>
        <v>966629.79</v>
      </c>
      <c r="O61" s="252">
        <f t="shared" si="21"/>
        <v>130040.27</v>
      </c>
      <c r="P61" s="252">
        <f t="shared" si="21"/>
        <v>412229.07</v>
      </c>
      <c r="Q61" s="251">
        <f t="shared" si="21"/>
        <v>10895.08</v>
      </c>
      <c r="R61" s="263">
        <f t="shared" si="10"/>
        <v>128954936.69</v>
      </c>
    </row>
    <row r="62" spans="1:18" ht="27.75" customHeight="1" x14ac:dyDescent="0.2">
      <c r="A62" s="95"/>
      <c r="B62" s="140" t="s">
        <v>115</v>
      </c>
      <c r="C62" s="90"/>
      <c r="D62" s="91" t="s">
        <v>116</v>
      </c>
      <c r="E62" s="320">
        <f>SUM(E63:E67)</f>
        <v>15410314.189999999</v>
      </c>
      <c r="F62" s="252">
        <f t="shared" ref="F62:Q62" si="22">SUM(F63:F67)</f>
        <v>532319.82999999996</v>
      </c>
      <c r="G62" s="251">
        <f t="shared" si="22"/>
        <v>10927353.060000001</v>
      </c>
      <c r="H62" s="251">
        <f t="shared" si="22"/>
        <v>19003055.270000003</v>
      </c>
      <c r="I62" s="318">
        <f t="shared" si="22"/>
        <v>28454120.460000001</v>
      </c>
      <c r="J62" s="252">
        <f t="shared" si="22"/>
        <v>28139893.259999998</v>
      </c>
      <c r="K62" s="318">
        <f t="shared" si="22"/>
        <v>68005.17</v>
      </c>
      <c r="L62" s="252">
        <f t="shared" si="22"/>
        <v>2971221.21</v>
      </c>
      <c r="M62" s="252">
        <f t="shared" si="22"/>
        <v>2698426.34</v>
      </c>
      <c r="N62" s="318">
        <f t="shared" si="22"/>
        <v>839158</v>
      </c>
      <c r="O62" s="320">
        <f t="shared" si="22"/>
        <v>112891.55</v>
      </c>
      <c r="P62" s="252">
        <f t="shared" si="22"/>
        <v>357867.43</v>
      </c>
      <c r="Q62" s="251">
        <f t="shared" si="22"/>
        <v>9458.33</v>
      </c>
      <c r="R62" s="263">
        <f t="shared" si="10"/>
        <v>109524084.09999999</v>
      </c>
    </row>
    <row r="63" spans="1:18" ht="30.75" customHeight="1" x14ac:dyDescent="0.2">
      <c r="A63" s="28"/>
      <c r="B63" s="94"/>
      <c r="C63" s="28" t="s">
        <v>117</v>
      </c>
      <c r="D63" s="25" t="s">
        <v>118</v>
      </c>
      <c r="E63" s="300">
        <v>10699028.529999999</v>
      </c>
      <c r="F63" s="301">
        <v>369843.41</v>
      </c>
      <c r="G63" s="302">
        <v>1968172.43</v>
      </c>
      <c r="H63" s="303">
        <v>4221446.46</v>
      </c>
      <c r="I63" s="303">
        <v>6130785.7999999998</v>
      </c>
      <c r="J63" s="301">
        <v>6026594.1399999997</v>
      </c>
      <c r="K63" s="301">
        <v>14600.91</v>
      </c>
      <c r="L63" s="301">
        <v>819219.61</v>
      </c>
      <c r="M63" s="303">
        <v>817726.33</v>
      </c>
      <c r="N63" s="303">
        <v>190646.74</v>
      </c>
      <c r="O63" s="303">
        <v>25647.62</v>
      </c>
      <c r="P63" s="303">
        <v>81303.240000000005</v>
      </c>
      <c r="Q63" s="303">
        <v>2148.8200000000002</v>
      </c>
      <c r="R63" s="254">
        <f t="shared" si="10"/>
        <v>31367164.039999995</v>
      </c>
    </row>
    <row r="64" spans="1:18" ht="27.75" customHeight="1" x14ac:dyDescent="0.2">
      <c r="A64" s="28"/>
      <c r="B64" s="94"/>
      <c r="C64" s="28" t="s">
        <v>119</v>
      </c>
      <c r="D64" s="25" t="s">
        <v>209</v>
      </c>
      <c r="E64" s="300">
        <v>924457.49</v>
      </c>
      <c r="F64" s="301">
        <v>31881.43</v>
      </c>
      <c r="G64" s="302">
        <v>3302882.94</v>
      </c>
      <c r="H64" s="303">
        <v>5449373.7300000004</v>
      </c>
      <c r="I64" s="303">
        <v>8229699.1500000004</v>
      </c>
      <c r="J64" s="301">
        <v>8248943.5</v>
      </c>
      <c r="K64" s="301">
        <v>19921.439999999999</v>
      </c>
      <c r="L64" s="301">
        <v>678650.68</v>
      </c>
      <c r="M64" s="303">
        <v>712109.08</v>
      </c>
      <c r="N64" s="303">
        <v>239079.54</v>
      </c>
      <c r="O64" s="303">
        <v>32163.27</v>
      </c>
      <c r="P64" s="303">
        <v>101957.89</v>
      </c>
      <c r="Q64" s="303">
        <v>2694.72</v>
      </c>
      <c r="R64" s="254">
        <f t="shared" si="10"/>
        <v>27973814.859999999</v>
      </c>
    </row>
    <row r="65" spans="1:18" ht="27.75" customHeight="1" x14ac:dyDescent="0.2">
      <c r="A65" s="28"/>
      <c r="B65" s="94"/>
      <c r="C65" s="28" t="s">
        <v>120</v>
      </c>
      <c r="D65" s="25" t="s">
        <v>207</v>
      </c>
      <c r="E65" s="300">
        <v>3786828.17</v>
      </c>
      <c r="F65" s="301">
        <v>130594.99</v>
      </c>
      <c r="G65" s="302">
        <v>5656297.6900000004</v>
      </c>
      <c r="H65" s="303">
        <v>9332235.0800000001</v>
      </c>
      <c r="I65" s="303">
        <v>14093635.51</v>
      </c>
      <c r="J65" s="301">
        <v>13864355.619999999</v>
      </c>
      <c r="K65" s="301">
        <v>33482.82</v>
      </c>
      <c r="L65" s="301">
        <v>1473350.92</v>
      </c>
      <c r="M65" s="303">
        <v>1168590.93</v>
      </c>
      <c r="N65" s="303">
        <v>409431.72</v>
      </c>
      <c r="O65" s="303">
        <v>55080.66</v>
      </c>
      <c r="P65" s="303">
        <v>174606.3</v>
      </c>
      <c r="Q65" s="303">
        <v>4614.79</v>
      </c>
      <c r="R65" s="254">
        <f t="shared" si="10"/>
        <v>50183105.199999988</v>
      </c>
    </row>
    <row r="66" spans="1:18" ht="30.75" customHeight="1" x14ac:dyDescent="0.2">
      <c r="A66" s="28"/>
      <c r="B66" s="94"/>
      <c r="C66" s="28" t="s">
        <v>121</v>
      </c>
      <c r="D66" s="25" t="s">
        <v>123</v>
      </c>
      <c r="E66" s="300">
        <v>0</v>
      </c>
      <c r="F66" s="301">
        <v>0</v>
      </c>
      <c r="G66" s="302">
        <v>0</v>
      </c>
      <c r="H66" s="303">
        <v>0</v>
      </c>
      <c r="I66" s="303">
        <v>0</v>
      </c>
      <c r="J66" s="301">
        <v>0</v>
      </c>
      <c r="K66" s="301">
        <v>0</v>
      </c>
      <c r="L66" s="301">
        <v>0</v>
      </c>
      <c r="M66" s="303">
        <v>0</v>
      </c>
      <c r="N66" s="303">
        <v>0</v>
      </c>
      <c r="O66" s="303">
        <v>0</v>
      </c>
      <c r="P66" s="303">
        <v>0</v>
      </c>
      <c r="Q66" s="303">
        <v>0</v>
      </c>
      <c r="R66" s="254">
        <f t="shared" si="10"/>
        <v>0</v>
      </c>
    </row>
    <row r="67" spans="1:18" ht="30.75" customHeight="1" x14ac:dyDescent="0.2">
      <c r="A67" s="28"/>
      <c r="B67" s="94"/>
      <c r="C67" s="28" t="s">
        <v>122</v>
      </c>
      <c r="D67" s="25" t="s">
        <v>205</v>
      </c>
      <c r="E67" s="300">
        <v>0</v>
      </c>
      <c r="F67" s="301">
        <v>0</v>
      </c>
      <c r="G67" s="302">
        <v>0</v>
      </c>
      <c r="H67" s="303">
        <v>0</v>
      </c>
      <c r="I67" s="303">
        <v>0</v>
      </c>
      <c r="J67" s="301">
        <v>0</v>
      </c>
      <c r="K67" s="301">
        <v>0</v>
      </c>
      <c r="L67" s="301">
        <v>0</v>
      </c>
      <c r="M67" s="303">
        <v>0</v>
      </c>
      <c r="N67" s="303">
        <v>0</v>
      </c>
      <c r="O67" s="303">
        <v>0</v>
      </c>
      <c r="P67" s="303">
        <v>0</v>
      </c>
      <c r="Q67" s="303">
        <v>0</v>
      </c>
      <c r="R67" s="254">
        <f t="shared" si="10"/>
        <v>0</v>
      </c>
    </row>
    <row r="68" spans="1:18" ht="24" customHeight="1" x14ac:dyDescent="0.2">
      <c r="A68" s="95"/>
      <c r="B68" s="140" t="s">
        <v>124</v>
      </c>
      <c r="C68" s="90"/>
      <c r="D68" s="91" t="s">
        <v>125</v>
      </c>
      <c r="E68" s="317">
        <f>SUM(E69:E73)</f>
        <v>1633005.57</v>
      </c>
      <c r="F68" s="252">
        <f t="shared" ref="F68:Q68" si="23">SUM(F69:F73)</f>
        <v>56316.88</v>
      </c>
      <c r="G68" s="318">
        <f t="shared" si="23"/>
        <v>4772651.5299999993</v>
      </c>
      <c r="H68" s="320">
        <f t="shared" si="23"/>
        <v>2905482.48</v>
      </c>
      <c r="I68" s="320">
        <f t="shared" si="23"/>
        <v>4387888.93</v>
      </c>
      <c r="J68" s="320">
        <f t="shared" si="23"/>
        <v>3805725.68</v>
      </c>
      <c r="K68" s="320">
        <f t="shared" si="23"/>
        <v>9190.94</v>
      </c>
      <c r="L68" s="320">
        <f t="shared" si="23"/>
        <v>693642.44</v>
      </c>
      <c r="M68" s="320">
        <f t="shared" si="23"/>
        <v>635745.6</v>
      </c>
      <c r="N68" s="252">
        <f t="shared" si="23"/>
        <v>127471.79</v>
      </c>
      <c r="O68" s="318">
        <f t="shared" si="23"/>
        <v>17148.72</v>
      </c>
      <c r="P68" s="320">
        <f t="shared" si="23"/>
        <v>54361.64</v>
      </c>
      <c r="Q68" s="320">
        <f t="shared" si="23"/>
        <v>1436.75</v>
      </c>
      <c r="R68" s="265">
        <f t="shared" si="10"/>
        <v>19100068.950000003</v>
      </c>
    </row>
    <row r="69" spans="1:18" ht="29.25" customHeight="1" x14ac:dyDescent="0.2">
      <c r="A69" s="28"/>
      <c r="B69" s="94"/>
      <c r="C69" s="28" t="s">
        <v>126</v>
      </c>
      <c r="D69" s="25" t="s">
        <v>127</v>
      </c>
      <c r="E69" s="300">
        <v>0</v>
      </c>
      <c r="F69" s="301">
        <v>0</v>
      </c>
      <c r="G69" s="302">
        <v>0</v>
      </c>
      <c r="H69" s="303">
        <v>0</v>
      </c>
      <c r="I69" s="303">
        <v>0</v>
      </c>
      <c r="J69" s="301">
        <v>0</v>
      </c>
      <c r="K69" s="301">
        <v>0</v>
      </c>
      <c r="L69" s="301">
        <v>0</v>
      </c>
      <c r="M69" s="303">
        <v>0</v>
      </c>
      <c r="N69" s="303">
        <v>0</v>
      </c>
      <c r="O69" s="303">
        <v>0</v>
      </c>
      <c r="P69" s="303">
        <v>0</v>
      </c>
      <c r="Q69" s="303">
        <v>0</v>
      </c>
      <c r="R69" s="254">
        <f t="shared" si="10"/>
        <v>0</v>
      </c>
    </row>
    <row r="70" spans="1:18" ht="31.5" customHeight="1" x14ac:dyDescent="0.2">
      <c r="A70" s="28"/>
      <c r="B70" s="94"/>
      <c r="C70" s="28" t="s">
        <v>128</v>
      </c>
      <c r="D70" s="25" t="s">
        <v>210</v>
      </c>
      <c r="E70" s="300">
        <v>0</v>
      </c>
      <c r="F70" s="301">
        <v>0</v>
      </c>
      <c r="G70" s="302">
        <v>3011629.26</v>
      </c>
      <c r="H70" s="303">
        <v>0</v>
      </c>
      <c r="I70" s="303">
        <v>0</v>
      </c>
      <c r="J70" s="301">
        <v>0</v>
      </c>
      <c r="K70" s="301">
        <v>0</v>
      </c>
      <c r="L70" s="301">
        <v>0</v>
      </c>
      <c r="M70" s="303">
        <v>0</v>
      </c>
      <c r="N70" s="303">
        <v>0</v>
      </c>
      <c r="O70" s="303">
        <v>0</v>
      </c>
      <c r="P70" s="303">
        <v>0</v>
      </c>
      <c r="Q70" s="303">
        <v>0</v>
      </c>
      <c r="R70" s="254">
        <f t="shared" si="10"/>
        <v>3011629.26</v>
      </c>
    </row>
    <row r="71" spans="1:18" ht="27" customHeight="1" x14ac:dyDescent="0.2">
      <c r="A71" s="28"/>
      <c r="B71" s="94"/>
      <c r="C71" s="28" t="s">
        <v>129</v>
      </c>
      <c r="D71" s="25" t="s">
        <v>208</v>
      </c>
      <c r="E71" s="300">
        <v>1633005.57</v>
      </c>
      <c r="F71" s="301">
        <v>56316.88</v>
      </c>
      <c r="G71" s="302">
        <v>1761022.27</v>
      </c>
      <c r="H71" s="303">
        <v>2905482.48</v>
      </c>
      <c r="I71" s="303">
        <v>4387888.93</v>
      </c>
      <c r="J71" s="301">
        <v>3805725.68</v>
      </c>
      <c r="K71" s="301">
        <v>9190.94</v>
      </c>
      <c r="L71" s="301">
        <v>693642.44</v>
      </c>
      <c r="M71" s="303">
        <v>635745.6</v>
      </c>
      <c r="N71" s="303">
        <v>127471.79</v>
      </c>
      <c r="O71" s="303">
        <v>17148.72</v>
      </c>
      <c r="P71" s="303">
        <v>54361.64</v>
      </c>
      <c r="Q71" s="303">
        <v>1436.75</v>
      </c>
      <c r="R71" s="254">
        <f t="shared" si="10"/>
        <v>16088439.689999998</v>
      </c>
    </row>
    <row r="72" spans="1:18" ht="30.75" customHeight="1" x14ac:dyDescent="0.2">
      <c r="A72" s="28"/>
      <c r="B72" s="94"/>
      <c r="C72" s="28" t="s">
        <v>130</v>
      </c>
      <c r="D72" s="25" t="s">
        <v>132</v>
      </c>
      <c r="E72" s="300">
        <v>0</v>
      </c>
      <c r="F72" s="301">
        <v>0</v>
      </c>
      <c r="G72" s="302">
        <v>0</v>
      </c>
      <c r="H72" s="303">
        <v>0</v>
      </c>
      <c r="I72" s="303">
        <v>0</v>
      </c>
      <c r="J72" s="301">
        <v>0</v>
      </c>
      <c r="K72" s="301">
        <v>0</v>
      </c>
      <c r="L72" s="301">
        <v>0</v>
      </c>
      <c r="M72" s="303">
        <v>0</v>
      </c>
      <c r="N72" s="303">
        <v>0</v>
      </c>
      <c r="O72" s="303">
        <v>0</v>
      </c>
      <c r="P72" s="303">
        <v>0</v>
      </c>
      <c r="Q72" s="303">
        <v>0</v>
      </c>
      <c r="R72" s="254">
        <f t="shared" si="10"/>
        <v>0</v>
      </c>
    </row>
    <row r="73" spans="1:18" ht="30.75" customHeight="1" x14ac:dyDescent="0.2">
      <c r="A73" s="28"/>
      <c r="B73" s="94"/>
      <c r="C73" s="28" t="s">
        <v>131</v>
      </c>
      <c r="D73" s="25" t="s">
        <v>206</v>
      </c>
      <c r="E73" s="300">
        <v>0</v>
      </c>
      <c r="F73" s="301">
        <v>0</v>
      </c>
      <c r="G73" s="302">
        <v>0</v>
      </c>
      <c r="H73" s="303">
        <v>0</v>
      </c>
      <c r="I73" s="303">
        <v>0</v>
      </c>
      <c r="J73" s="301">
        <v>0</v>
      </c>
      <c r="K73" s="301">
        <v>0</v>
      </c>
      <c r="L73" s="301">
        <v>0</v>
      </c>
      <c r="M73" s="303">
        <v>0</v>
      </c>
      <c r="N73" s="303">
        <v>0</v>
      </c>
      <c r="O73" s="303">
        <v>0</v>
      </c>
      <c r="P73" s="303">
        <v>0</v>
      </c>
      <c r="Q73" s="303">
        <v>0</v>
      </c>
      <c r="R73" s="254">
        <f t="shared" si="10"/>
        <v>0</v>
      </c>
    </row>
    <row r="74" spans="1:18" ht="27.75" customHeight="1" thickBot="1" x14ac:dyDescent="0.25">
      <c r="A74" s="28"/>
      <c r="B74" s="140" t="s">
        <v>234</v>
      </c>
      <c r="C74" s="28"/>
      <c r="D74" s="91" t="s">
        <v>235</v>
      </c>
      <c r="E74" s="300">
        <v>0</v>
      </c>
      <c r="F74" s="301">
        <v>0</v>
      </c>
      <c r="G74" s="302">
        <v>330783.64</v>
      </c>
      <c r="H74" s="303">
        <v>0</v>
      </c>
      <c r="I74" s="303">
        <v>0</v>
      </c>
      <c r="J74" s="301">
        <v>0</v>
      </c>
      <c r="K74" s="301">
        <v>0</v>
      </c>
      <c r="L74" s="301">
        <v>0</v>
      </c>
      <c r="M74" s="303">
        <v>0</v>
      </c>
      <c r="N74" s="303">
        <v>0</v>
      </c>
      <c r="O74" s="303">
        <v>0</v>
      </c>
      <c r="P74" s="303">
        <v>0</v>
      </c>
      <c r="Q74" s="303">
        <v>0</v>
      </c>
      <c r="R74" s="259">
        <f t="shared" si="10"/>
        <v>330783.64</v>
      </c>
    </row>
    <row r="75" spans="1:18" ht="20.100000000000001" customHeight="1" x14ac:dyDescent="0.2">
      <c r="A75" s="86" t="s">
        <v>133</v>
      </c>
      <c r="B75" s="88"/>
      <c r="C75" s="102"/>
      <c r="D75" s="62" t="s">
        <v>211</v>
      </c>
      <c r="E75" s="319">
        <f>+E76+E79+E80+E81+E82+E83</f>
        <v>994762.97</v>
      </c>
      <c r="F75" s="270">
        <f t="shared" ref="F75:Q75" si="24">+F76+F79+F80+F81+F82+F83</f>
        <v>34306.04</v>
      </c>
      <c r="G75" s="270">
        <f t="shared" si="24"/>
        <v>5503505.04</v>
      </c>
      <c r="H75" s="271">
        <f t="shared" si="24"/>
        <v>2657386.6900000004</v>
      </c>
      <c r="I75" s="270">
        <f t="shared" si="24"/>
        <v>4013212.1799999997</v>
      </c>
      <c r="J75" s="273">
        <f t="shared" si="24"/>
        <v>3566327.2199999997</v>
      </c>
      <c r="K75" s="273">
        <f t="shared" si="24"/>
        <v>8612.77</v>
      </c>
      <c r="L75" s="271">
        <f t="shared" si="24"/>
        <v>837121.02</v>
      </c>
      <c r="M75" s="270">
        <f t="shared" si="24"/>
        <v>293842.33</v>
      </c>
      <c r="N75" s="271">
        <f t="shared" si="24"/>
        <v>116587.10999999999</v>
      </c>
      <c r="O75" s="270">
        <f t="shared" si="24"/>
        <v>15684.419999999998</v>
      </c>
      <c r="P75" s="273">
        <f t="shared" si="24"/>
        <v>49719.75</v>
      </c>
      <c r="Q75" s="273">
        <f t="shared" si="24"/>
        <v>1314.07</v>
      </c>
      <c r="R75" s="261">
        <f t="shared" si="10"/>
        <v>18092381.609999999</v>
      </c>
    </row>
    <row r="76" spans="1:18" ht="27.75" customHeight="1" x14ac:dyDescent="0.2">
      <c r="A76" s="95"/>
      <c r="B76" s="142" t="s">
        <v>134</v>
      </c>
      <c r="C76" s="103"/>
      <c r="D76" s="72" t="s">
        <v>135</v>
      </c>
      <c r="E76" s="317">
        <f>+E77+E78</f>
        <v>590750.22</v>
      </c>
      <c r="F76" s="251">
        <f t="shared" ref="F76:Q76" si="25">+F77+F78</f>
        <v>20373</v>
      </c>
      <c r="G76" s="252">
        <f t="shared" si="25"/>
        <v>4026458.33</v>
      </c>
      <c r="H76" s="318">
        <f t="shared" si="25"/>
        <v>220430.94</v>
      </c>
      <c r="I76" s="252">
        <f t="shared" si="25"/>
        <v>332897.02999999997</v>
      </c>
      <c r="J76" s="318">
        <f t="shared" si="25"/>
        <v>339863.97</v>
      </c>
      <c r="K76" s="252">
        <f t="shared" si="25"/>
        <v>820.78</v>
      </c>
      <c r="L76" s="251">
        <f t="shared" si="25"/>
        <v>22437.39</v>
      </c>
      <c r="M76" s="251">
        <f t="shared" si="25"/>
        <v>27678.93</v>
      </c>
      <c r="N76" s="318">
        <f t="shared" si="25"/>
        <v>9670.93</v>
      </c>
      <c r="O76" s="252">
        <f t="shared" si="25"/>
        <v>1301.0300000000002</v>
      </c>
      <c r="P76" s="251">
        <f t="shared" si="25"/>
        <v>4124.26</v>
      </c>
      <c r="Q76" s="251">
        <f t="shared" si="25"/>
        <v>109</v>
      </c>
      <c r="R76" s="263">
        <f t="shared" si="10"/>
        <v>5596915.8099999996</v>
      </c>
    </row>
    <row r="77" spans="1:18" ht="20.100000000000001" customHeight="1" x14ac:dyDescent="0.2">
      <c r="A77" s="28"/>
      <c r="B77" s="28"/>
      <c r="C77" s="104" t="s">
        <v>136</v>
      </c>
      <c r="D77" s="67" t="s">
        <v>31</v>
      </c>
      <c r="E77" s="300">
        <v>590750.22</v>
      </c>
      <c r="F77" s="301">
        <v>20373</v>
      </c>
      <c r="G77" s="302">
        <v>4006417.74</v>
      </c>
      <c r="H77" s="303">
        <v>187366.3</v>
      </c>
      <c r="I77" s="303">
        <v>282962.46999999997</v>
      </c>
      <c r="J77" s="301">
        <v>288884.37</v>
      </c>
      <c r="K77" s="301">
        <v>697.66</v>
      </c>
      <c r="L77" s="301">
        <v>19071.78</v>
      </c>
      <c r="M77" s="303">
        <v>23527.09</v>
      </c>
      <c r="N77" s="303">
        <v>8220.2900000000009</v>
      </c>
      <c r="O77" s="303">
        <v>1105.8800000000001</v>
      </c>
      <c r="P77" s="303">
        <v>3505.62</v>
      </c>
      <c r="Q77" s="303">
        <v>92.64</v>
      </c>
      <c r="R77" s="254">
        <f t="shared" si="10"/>
        <v>5432975.0599999996</v>
      </c>
    </row>
    <row r="78" spans="1:18" ht="20.100000000000001" customHeight="1" x14ac:dyDescent="0.2">
      <c r="A78" s="28"/>
      <c r="B78" s="28"/>
      <c r="C78" s="104" t="s">
        <v>137</v>
      </c>
      <c r="D78" s="67" t="s">
        <v>138</v>
      </c>
      <c r="E78" s="300">
        <v>0</v>
      </c>
      <c r="F78" s="301">
        <v>0</v>
      </c>
      <c r="G78" s="302">
        <v>20040.59</v>
      </c>
      <c r="H78" s="303">
        <v>33064.639999999999</v>
      </c>
      <c r="I78" s="303">
        <v>49934.559999999998</v>
      </c>
      <c r="J78" s="301">
        <v>50979.6</v>
      </c>
      <c r="K78" s="301">
        <v>123.12</v>
      </c>
      <c r="L78" s="301">
        <v>3365.61</v>
      </c>
      <c r="M78" s="303">
        <v>4151.84</v>
      </c>
      <c r="N78" s="303">
        <v>1450.64</v>
      </c>
      <c r="O78" s="303">
        <v>195.15</v>
      </c>
      <c r="P78" s="303">
        <v>618.64</v>
      </c>
      <c r="Q78" s="303">
        <v>16.36</v>
      </c>
      <c r="R78" s="254">
        <f t="shared" si="10"/>
        <v>163940.74999999997</v>
      </c>
    </row>
    <row r="79" spans="1:18" ht="30.75" customHeight="1" x14ac:dyDescent="0.2">
      <c r="A79" s="28"/>
      <c r="B79" s="142" t="s">
        <v>139</v>
      </c>
      <c r="C79" s="104"/>
      <c r="D79" s="72" t="s">
        <v>140</v>
      </c>
      <c r="E79" s="300">
        <v>6680.3</v>
      </c>
      <c r="F79" s="301">
        <v>230.38</v>
      </c>
      <c r="G79" s="302">
        <v>417726.43</v>
      </c>
      <c r="H79" s="303">
        <v>689200.17</v>
      </c>
      <c r="I79" s="303">
        <v>1040837.05</v>
      </c>
      <c r="J79" s="301">
        <v>816945.89</v>
      </c>
      <c r="K79" s="301">
        <v>1972.94</v>
      </c>
      <c r="L79" s="301">
        <v>333944.88</v>
      </c>
      <c r="M79" s="303">
        <v>66533.039999999994</v>
      </c>
      <c r="N79" s="303">
        <v>30237.17</v>
      </c>
      <c r="O79" s="303">
        <v>4067.79</v>
      </c>
      <c r="P79" s="303">
        <v>12894.95</v>
      </c>
      <c r="Q79" s="303">
        <v>340.8</v>
      </c>
      <c r="R79" s="254">
        <f t="shared" si="10"/>
        <v>3421611.79</v>
      </c>
    </row>
    <row r="80" spans="1:18" ht="26.25" customHeight="1" x14ac:dyDescent="0.2">
      <c r="A80" s="89"/>
      <c r="B80" s="142" t="s">
        <v>141</v>
      </c>
      <c r="C80" s="103"/>
      <c r="D80" s="72" t="s">
        <v>142</v>
      </c>
      <c r="E80" s="300">
        <v>0</v>
      </c>
      <c r="F80" s="301">
        <v>0</v>
      </c>
      <c r="G80" s="302">
        <v>0</v>
      </c>
      <c r="H80" s="303">
        <v>0</v>
      </c>
      <c r="I80" s="303">
        <v>0</v>
      </c>
      <c r="J80" s="301">
        <v>0</v>
      </c>
      <c r="K80" s="301">
        <v>0</v>
      </c>
      <c r="L80" s="301">
        <v>0</v>
      </c>
      <c r="M80" s="303">
        <v>0</v>
      </c>
      <c r="N80" s="303">
        <v>0</v>
      </c>
      <c r="O80" s="303">
        <v>0</v>
      </c>
      <c r="P80" s="303">
        <v>0</v>
      </c>
      <c r="Q80" s="303">
        <v>0</v>
      </c>
      <c r="R80" s="254">
        <f t="shared" si="10"/>
        <v>0</v>
      </c>
    </row>
    <row r="81" spans="1:18" ht="29.25" customHeight="1" x14ac:dyDescent="0.2">
      <c r="A81" s="89"/>
      <c r="B81" s="142" t="s">
        <v>143</v>
      </c>
      <c r="C81" s="103"/>
      <c r="D81" s="72" t="s">
        <v>144</v>
      </c>
      <c r="E81" s="300">
        <v>7517.79</v>
      </c>
      <c r="F81" s="301">
        <v>259.26</v>
      </c>
      <c r="G81" s="302">
        <v>578897.84</v>
      </c>
      <c r="H81" s="303">
        <v>955114.28</v>
      </c>
      <c r="I81" s="303">
        <v>1442423.22</v>
      </c>
      <c r="J81" s="301">
        <v>1372462.85</v>
      </c>
      <c r="K81" s="301">
        <v>3314.54</v>
      </c>
      <c r="L81" s="301">
        <v>201356.88</v>
      </c>
      <c r="M81" s="303">
        <v>115171.42</v>
      </c>
      <c r="N81" s="303">
        <v>41903.58</v>
      </c>
      <c r="O81" s="303">
        <v>5637.28</v>
      </c>
      <c r="P81" s="303">
        <v>17870.2</v>
      </c>
      <c r="Q81" s="303">
        <v>472.31</v>
      </c>
      <c r="R81" s="254">
        <f t="shared" si="10"/>
        <v>4742401.45</v>
      </c>
    </row>
    <row r="82" spans="1:18" ht="27.75" customHeight="1" x14ac:dyDescent="0.2">
      <c r="A82" s="89"/>
      <c r="B82" s="142" t="s">
        <v>145</v>
      </c>
      <c r="C82" s="103"/>
      <c r="D82" s="72" t="s">
        <v>146</v>
      </c>
      <c r="E82" s="300">
        <v>0</v>
      </c>
      <c r="F82" s="301">
        <v>0</v>
      </c>
      <c r="G82" s="302">
        <v>0</v>
      </c>
      <c r="H82" s="303">
        <v>0</v>
      </c>
      <c r="I82" s="303">
        <v>0</v>
      </c>
      <c r="J82" s="301">
        <v>0</v>
      </c>
      <c r="K82" s="301">
        <v>0</v>
      </c>
      <c r="L82" s="301">
        <v>0</v>
      </c>
      <c r="M82" s="303">
        <v>0</v>
      </c>
      <c r="N82" s="303">
        <v>0</v>
      </c>
      <c r="O82" s="303">
        <v>0</v>
      </c>
      <c r="P82" s="303">
        <v>0</v>
      </c>
      <c r="Q82" s="303">
        <v>0</v>
      </c>
      <c r="R82" s="254">
        <f t="shared" ref="R82:R120" si="26">SUM(E82:Q82)</f>
        <v>0</v>
      </c>
    </row>
    <row r="83" spans="1:18" ht="30" customHeight="1" thickBot="1" x14ac:dyDescent="0.25">
      <c r="A83" s="89"/>
      <c r="B83" s="142" t="s">
        <v>147</v>
      </c>
      <c r="C83" s="103"/>
      <c r="D83" s="72" t="s">
        <v>148</v>
      </c>
      <c r="E83" s="300">
        <v>389814.66</v>
      </c>
      <c r="F83" s="301">
        <v>13443.4</v>
      </c>
      <c r="G83" s="302">
        <v>480422.44</v>
      </c>
      <c r="H83" s="303">
        <v>792641.3</v>
      </c>
      <c r="I83" s="303">
        <v>1197054.8799999999</v>
      </c>
      <c r="J83" s="301">
        <v>1037054.51</v>
      </c>
      <c r="K83" s="301">
        <v>2504.5100000000002</v>
      </c>
      <c r="L83" s="301">
        <v>279381.87</v>
      </c>
      <c r="M83" s="303">
        <v>84458.94</v>
      </c>
      <c r="N83" s="303">
        <v>34775.43</v>
      </c>
      <c r="O83" s="303">
        <v>4678.32</v>
      </c>
      <c r="P83" s="303">
        <v>14830.34</v>
      </c>
      <c r="Q83" s="303">
        <v>391.96</v>
      </c>
      <c r="R83" s="255">
        <f t="shared" si="26"/>
        <v>4331452.5599999996</v>
      </c>
    </row>
    <row r="84" spans="1:18" ht="20.100000000000001" customHeight="1" x14ac:dyDescent="0.2">
      <c r="A84" s="86" t="s">
        <v>149</v>
      </c>
      <c r="B84" s="88"/>
      <c r="C84" s="102"/>
      <c r="D84" s="38" t="s">
        <v>212</v>
      </c>
      <c r="E84" s="272">
        <f>SUM(E85:E89)</f>
        <v>8663.93</v>
      </c>
      <c r="F84" s="270">
        <f t="shared" ref="F84:Q84" si="27">SUM(F85:F89)</f>
        <v>298.79000000000002</v>
      </c>
      <c r="G84" s="271">
        <f t="shared" si="27"/>
        <v>5173030.55</v>
      </c>
      <c r="H84" s="270">
        <f t="shared" si="27"/>
        <v>115825.95</v>
      </c>
      <c r="I84" s="270">
        <f t="shared" si="27"/>
        <v>174921.53</v>
      </c>
      <c r="J84" s="271">
        <f t="shared" si="27"/>
        <v>91171.12</v>
      </c>
      <c r="K84" s="270">
        <f t="shared" si="27"/>
        <v>220.18</v>
      </c>
      <c r="L84" s="271">
        <f t="shared" si="27"/>
        <v>80914.66</v>
      </c>
      <c r="M84" s="269">
        <f t="shared" si="27"/>
        <v>32157.84</v>
      </c>
      <c r="N84" s="270">
        <f t="shared" si="27"/>
        <v>5081.6099999999997</v>
      </c>
      <c r="O84" s="271">
        <f t="shared" si="27"/>
        <v>683.62</v>
      </c>
      <c r="P84" s="269">
        <f t="shared" si="27"/>
        <v>2167.1</v>
      </c>
      <c r="Q84" s="270">
        <f t="shared" si="27"/>
        <v>57.28</v>
      </c>
      <c r="R84" s="253">
        <f t="shared" si="26"/>
        <v>5685194.1600000001</v>
      </c>
    </row>
    <row r="85" spans="1:18" ht="24" customHeight="1" x14ac:dyDescent="0.2">
      <c r="A85" s="89"/>
      <c r="B85" s="142" t="s">
        <v>150</v>
      </c>
      <c r="C85" s="103"/>
      <c r="D85" s="91" t="s">
        <v>151</v>
      </c>
      <c r="E85" s="300">
        <v>8663.93</v>
      </c>
      <c r="F85" s="301">
        <v>298.79000000000002</v>
      </c>
      <c r="G85" s="302">
        <v>70202.48</v>
      </c>
      <c r="H85" s="303">
        <v>115825.95</v>
      </c>
      <c r="I85" s="303">
        <v>174921.53</v>
      </c>
      <c r="J85" s="301">
        <v>91171.12</v>
      </c>
      <c r="K85" s="301">
        <v>220.18</v>
      </c>
      <c r="L85" s="301">
        <v>80914.66</v>
      </c>
      <c r="M85" s="303">
        <v>32157.84</v>
      </c>
      <c r="N85" s="303">
        <v>5081.6099999999997</v>
      </c>
      <c r="O85" s="303">
        <v>683.62</v>
      </c>
      <c r="P85" s="303">
        <v>2167.1</v>
      </c>
      <c r="Q85" s="303">
        <v>57.28</v>
      </c>
      <c r="R85" s="254">
        <f t="shared" si="26"/>
        <v>582366.09</v>
      </c>
    </row>
    <row r="86" spans="1:18" ht="20.100000000000001" customHeight="1" x14ac:dyDescent="0.2">
      <c r="A86" s="89"/>
      <c r="B86" s="142" t="s">
        <v>152</v>
      </c>
      <c r="C86" s="103"/>
      <c r="D86" s="91" t="s">
        <v>153</v>
      </c>
      <c r="E86" s="300">
        <v>0</v>
      </c>
      <c r="F86" s="301">
        <v>0</v>
      </c>
      <c r="G86" s="302">
        <v>0</v>
      </c>
      <c r="H86" s="303">
        <v>0</v>
      </c>
      <c r="I86" s="303">
        <v>0</v>
      </c>
      <c r="J86" s="301">
        <v>0</v>
      </c>
      <c r="K86" s="301">
        <v>0</v>
      </c>
      <c r="L86" s="301">
        <v>0</v>
      </c>
      <c r="M86" s="303">
        <v>0</v>
      </c>
      <c r="N86" s="303">
        <v>0</v>
      </c>
      <c r="O86" s="303">
        <v>0</v>
      </c>
      <c r="P86" s="303">
        <v>0</v>
      </c>
      <c r="Q86" s="303">
        <v>0</v>
      </c>
      <c r="R86" s="254">
        <f t="shared" si="26"/>
        <v>0</v>
      </c>
    </row>
    <row r="87" spans="1:18" ht="26.25" customHeight="1" x14ac:dyDescent="0.2">
      <c r="A87" s="89"/>
      <c r="B87" s="142" t="s">
        <v>154</v>
      </c>
      <c r="C87" s="103"/>
      <c r="D87" s="91" t="s">
        <v>155</v>
      </c>
      <c r="E87" s="300">
        <v>0</v>
      </c>
      <c r="F87" s="301">
        <v>0</v>
      </c>
      <c r="G87" s="302">
        <v>668930.86</v>
      </c>
      <c r="H87" s="303">
        <v>0</v>
      </c>
      <c r="I87" s="303">
        <v>0</v>
      </c>
      <c r="J87" s="301">
        <v>0</v>
      </c>
      <c r="K87" s="301">
        <v>0</v>
      </c>
      <c r="L87" s="301">
        <v>0</v>
      </c>
      <c r="M87" s="303">
        <v>0</v>
      </c>
      <c r="N87" s="303">
        <v>0</v>
      </c>
      <c r="O87" s="303">
        <v>0</v>
      </c>
      <c r="P87" s="303">
        <v>0</v>
      </c>
      <c r="Q87" s="303">
        <v>0</v>
      </c>
      <c r="R87" s="254">
        <f t="shared" si="26"/>
        <v>668930.86</v>
      </c>
    </row>
    <row r="88" spans="1:18" ht="23.25" customHeight="1" x14ac:dyDescent="0.2">
      <c r="A88" s="89"/>
      <c r="B88" s="142" t="s">
        <v>156</v>
      </c>
      <c r="C88" s="103"/>
      <c r="D88" s="91" t="s">
        <v>157</v>
      </c>
      <c r="E88" s="300">
        <v>0</v>
      </c>
      <c r="F88" s="301">
        <v>0</v>
      </c>
      <c r="G88" s="302">
        <v>3884844.66</v>
      </c>
      <c r="H88" s="303">
        <v>0</v>
      </c>
      <c r="I88" s="303">
        <v>0</v>
      </c>
      <c r="J88" s="301">
        <v>0</v>
      </c>
      <c r="K88" s="301">
        <v>0</v>
      </c>
      <c r="L88" s="301">
        <v>0</v>
      </c>
      <c r="M88" s="303">
        <v>0</v>
      </c>
      <c r="N88" s="303">
        <v>0</v>
      </c>
      <c r="O88" s="303">
        <v>0</v>
      </c>
      <c r="P88" s="303">
        <v>0</v>
      </c>
      <c r="Q88" s="303">
        <v>0</v>
      </c>
      <c r="R88" s="254">
        <f t="shared" si="26"/>
        <v>3884844.66</v>
      </c>
    </row>
    <row r="89" spans="1:18" ht="26.25" customHeight="1" thickBot="1" x14ac:dyDescent="0.25">
      <c r="A89" s="89"/>
      <c r="B89" s="142" t="s">
        <v>158</v>
      </c>
      <c r="C89" s="103"/>
      <c r="D89" s="91" t="s">
        <v>159</v>
      </c>
      <c r="E89" s="300">
        <v>0</v>
      </c>
      <c r="F89" s="301">
        <v>0</v>
      </c>
      <c r="G89" s="302">
        <v>549052.55000000005</v>
      </c>
      <c r="H89" s="303">
        <v>0</v>
      </c>
      <c r="I89" s="303">
        <v>0</v>
      </c>
      <c r="J89" s="301">
        <v>0</v>
      </c>
      <c r="K89" s="301">
        <v>0</v>
      </c>
      <c r="L89" s="301">
        <v>0</v>
      </c>
      <c r="M89" s="303">
        <v>0</v>
      </c>
      <c r="N89" s="303">
        <v>0</v>
      </c>
      <c r="O89" s="303">
        <v>0</v>
      </c>
      <c r="P89" s="303">
        <v>0</v>
      </c>
      <c r="Q89" s="303">
        <v>0</v>
      </c>
      <c r="R89" s="259">
        <f t="shared" si="26"/>
        <v>549052.55000000005</v>
      </c>
    </row>
    <row r="90" spans="1:18" ht="20.100000000000001" customHeight="1" x14ac:dyDescent="0.2">
      <c r="A90" s="86" t="s">
        <v>160</v>
      </c>
      <c r="B90" s="86"/>
      <c r="C90" s="105"/>
      <c r="D90" s="38" t="s">
        <v>213</v>
      </c>
      <c r="E90" s="272">
        <f>SUM(E91:E96)</f>
        <v>579895.73</v>
      </c>
      <c r="F90" s="273">
        <f t="shared" ref="F90:Q90" si="28">SUM(F91:F96)</f>
        <v>19998.650000000001</v>
      </c>
      <c r="G90" s="271">
        <f t="shared" si="28"/>
        <v>22824050.25</v>
      </c>
      <c r="H90" s="270">
        <f t="shared" si="28"/>
        <v>1595968.32</v>
      </c>
      <c r="I90" s="270">
        <f t="shared" si="28"/>
        <v>2410247.46</v>
      </c>
      <c r="J90" s="271">
        <f t="shared" si="28"/>
        <v>1664046.15</v>
      </c>
      <c r="K90" s="270">
        <f t="shared" si="28"/>
        <v>4018.7200000000003</v>
      </c>
      <c r="L90" s="270">
        <f t="shared" si="28"/>
        <v>1017846.23</v>
      </c>
      <c r="M90" s="273">
        <f t="shared" si="28"/>
        <v>135521.89000000001</v>
      </c>
      <c r="N90" s="273">
        <f t="shared" si="28"/>
        <v>70019.679999999993</v>
      </c>
      <c r="O90" s="270">
        <f t="shared" si="28"/>
        <v>9419.7100000000009</v>
      </c>
      <c r="P90" s="270">
        <f t="shared" si="28"/>
        <v>29860.6</v>
      </c>
      <c r="Q90" s="270">
        <f t="shared" si="28"/>
        <v>789.2</v>
      </c>
      <c r="R90" s="260">
        <f t="shared" si="26"/>
        <v>30361682.59</v>
      </c>
    </row>
    <row r="91" spans="1:18" ht="20.100000000000001" customHeight="1" x14ac:dyDescent="0.2">
      <c r="A91" s="90"/>
      <c r="B91" s="142" t="s">
        <v>161</v>
      </c>
      <c r="C91" s="103"/>
      <c r="D91" s="91" t="s">
        <v>163</v>
      </c>
      <c r="E91" s="300">
        <v>90270.04</v>
      </c>
      <c r="F91" s="301">
        <v>3113.11</v>
      </c>
      <c r="G91" s="302">
        <v>563960.97</v>
      </c>
      <c r="H91" s="303">
        <v>930470.17</v>
      </c>
      <c r="I91" s="303">
        <v>1405205.43</v>
      </c>
      <c r="J91" s="301">
        <v>847212.44</v>
      </c>
      <c r="K91" s="301">
        <v>2046.04</v>
      </c>
      <c r="L91" s="301">
        <v>725432.69</v>
      </c>
      <c r="M91" s="303">
        <v>68997.990000000005</v>
      </c>
      <c r="N91" s="303">
        <v>40822.379999999997</v>
      </c>
      <c r="O91" s="303">
        <v>5491.81</v>
      </c>
      <c r="P91" s="303">
        <v>17409.12</v>
      </c>
      <c r="Q91" s="303">
        <v>460.11</v>
      </c>
      <c r="R91" s="254">
        <f t="shared" si="26"/>
        <v>4700892.3</v>
      </c>
    </row>
    <row r="92" spans="1:18" ht="20.100000000000001" customHeight="1" x14ac:dyDescent="0.2">
      <c r="A92" s="90"/>
      <c r="B92" s="142" t="s">
        <v>162</v>
      </c>
      <c r="C92" s="103"/>
      <c r="D92" s="91" t="s">
        <v>165</v>
      </c>
      <c r="E92" s="300">
        <v>0</v>
      </c>
      <c r="F92" s="301">
        <v>0</v>
      </c>
      <c r="G92" s="302">
        <v>0</v>
      </c>
      <c r="H92" s="303">
        <v>0</v>
      </c>
      <c r="I92" s="303">
        <v>0</v>
      </c>
      <c r="J92" s="301">
        <v>0</v>
      </c>
      <c r="K92" s="301">
        <v>0</v>
      </c>
      <c r="L92" s="301">
        <v>0</v>
      </c>
      <c r="M92" s="303">
        <v>0</v>
      </c>
      <c r="N92" s="303">
        <v>0</v>
      </c>
      <c r="O92" s="303">
        <v>0</v>
      </c>
      <c r="P92" s="303">
        <v>0</v>
      </c>
      <c r="Q92" s="303">
        <v>0</v>
      </c>
      <c r="R92" s="254">
        <f t="shared" si="26"/>
        <v>0</v>
      </c>
    </row>
    <row r="93" spans="1:18" ht="27.75" customHeight="1" x14ac:dyDescent="0.2">
      <c r="A93" s="90"/>
      <c r="B93" s="142" t="s">
        <v>164</v>
      </c>
      <c r="C93" s="103"/>
      <c r="D93" s="91" t="s">
        <v>167</v>
      </c>
      <c r="E93" s="300">
        <v>0</v>
      </c>
      <c r="F93" s="301">
        <v>0</v>
      </c>
      <c r="G93" s="302">
        <v>1842808.45</v>
      </c>
      <c r="H93" s="303">
        <v>0</v>
      </c>
      <c r="I93" s="303">
        <v>0</v>
      </c>
      <c r="J93" s="301">
        <v>0</v>
      </c>
      <c r="K93" s="301">
        <v>0</v>
      </c>
      <c r="L93" s="301">
        <v>0</v>
      </c>
      <c r="M93" s="303">
        <v>0</v>
      </c>
      <c r="N93" s="303">
        <v>0</v>
      </c>
      <c r="O93" s="303">
        <v>0</v>
      </c>
      <c r="P93" s="303">
        <v>0</v>
      </c>
      <c r="Q93" s="303">
        <v>0</v>
      </c>
      <c r="R93" s="254">
        <f t="shared" si="26"/>
        <v>1842808.45</v>
      </c>
    </row>
    <row r="94" spans="1:18" ht="20.100000000000001" customHeight="1" x14ac:dyDescent="0.2">
      <c r="A94" s="90"/>
      <c r="B94" s="142" t="s">
        <v>166</v>
      </c>
      <c r="C94" s="103"/>
      <c r="D94" s="91" t="s">
        <v>169</v>
      </c>
      <c r="E94" s="300">
        <v>113397.96</v>
      </c>
      <c r="F94" s="301">
        <v>3910.71</v>
      </c>
      <c r="G94" s="302">
        <v>17161538.550000001</v>
      </c>
      <c r="H94" s="303">
        <v>0</v>
      </c>
      <c r="I94" s="303">
        <v>0</v>
      </c>
      <c r="J94" s="301">
        <v>0</v>
      </c>
      <c r="K94" s="301">
        <v>0</v>
      </c>
      <c r="L94" s="301">
        <v>0</v>
      </c>
      <c r="M94" s="303">
        <v>0</v>
      </c>
      <c r="N94" s="303">
        <v>0</v>
      </c>
      <c r="O94" s="303">
        <v>0</v>
      </c>
      <c r="P94" s="303">
        <v>0</v>
      </c>
      <c r="Q94" s="303">
        <v>0</v>
      </c>
      <c r="R94" s="254">
        <f t="shared" si="26"/>
        <v>17278847.220000003</v>
      </c>
    </row>
    <row r="95" spans="1:18" ht="25.5" customHeight="1" x14ac:dyDescent="0.2">
      <c r="A95" s="90"/>
      <c r="B95" s="142" t="s">
        <v>168</v>
      </c>
      <c r="C95" s="103"/>
      <c r="D95" s="91" t="s">
        <v>171</v>
      </c>
      <c r="E95" s="300">
        <v>376227.73</v>
      </c>
      <c r="F95" s="301">
        <v>12974.83</v>
      </c>
      <c r="G95" s="302">
        <v>403360.57</v>
      </c>
      <c r="H95" s="303">
        <v>665498.15</v>
      </c>
      <c r="I95" s="303">
        <v>1005042.03</v>
      </c>
      <c r="J95" s="301">
        <v>816833.71</v>
      </c>
      <c r="K95" s="301">
        <v>1972.68</v>
      </c>
      <c r="L95" s="301">
        <v>292413.53999999998</v>
      </c>
      <c r="M95" s="303">
        <v>66523.899999999994</v>
      </c>
      <c r="N95" s="303">
        <v>29197.3</v>
      </c>
      <c r="O95" s="303">
        <v>3927.9</v>
      </c>
      <c r="P95" s="303">
        <v>12451.48</v>
      </c>
      <c r="Q95" s="303">
        <v>329.09</v>
      </c>
      <c r="R95" s="254">
        <f t="shared" si="26"/>
        <v>3686752.9099999997</v>
      </c>
    </row>
    <row r="96" spans="1:18" ht="27.75" customHeight="1" thickBot="1" x14ac:dyDescent="0.25">
      <c r="A96" s="90"/>
      <c r="B96" s="142" t="s">
        <v>170</v>
      </c>
      <c r="C96" s="103"/>
      <c r="D96" s="91" t="s">
        <v>172</v>
      </c>
      <c r="E96" s="309">
        <v>0</v>
      </c>
      <c r="F96" s="310">
        <v>0</v>
      </c>
      <c r="G96" s="311">
        <v>2852381.71</v>
      </c>
      <c r="H96" s="312">
        <v>0</v>
      </c>
      <c r="I96" s="312">
        <v>0</v>
      </c>
      <c r="J96" s="310">
        <v>0</v>
      </c>
      <c r="K96" s="310">
        <v>0</v>
      </c>
      <c r="L96" s="310">
        <v>0</v>
      </c>
      <c r="M96" s="312">
        <v>0</v>
      </c>
      <c r="N96" s="312">
        <v>0</v>
      </c>
      <c r="O96" s="312">
        <v>0</v>
      </c>
      <c r="P96" s="312">
        <v>0</v>
      </c>
      <c r="Q96" s="312">
        <v>0</v>
      </c>
      <c r="R96" s="255">
        <f t="shared" si="26"/>
        <v>2852381.71</v>
      </c>
    </row>
    <row r="97" spans="1:18" ht="20.100000000000001" customHeight="1" thickBot="1" x14ac:dyDescent="0.25">
      <c r="A97" s="106" t="s">
        <v>173</v>
      </c>
      <c r="B97" s="107"/>
      <c r="C97" s="108"/>
      <c r="D97" s="47" t="s">
        <v>32</v>
      </c>
      <c r="E97" s="306">
        <v>0</v>
      </c>
      <c r="F97" s="297">
        <v>0</v>
      </c>
      <c r="G97" s="298">
        <v>218340.72</v>
      </c>
      <c r="H97" s="299">
        <v>0</v>
      </c>
      <c r="I97" s="299">
        <v>0</v>
      </c>
      <c r="J97" s="297">
        <v>0</v>
      </c>
      <c r="K97" s="297">
        <v>0</v>
      </c>
      <c r="L97" s="297">
        <v>0</v>
      </c>
      <c r="M97" s="299">
        <v>0</v>
      </c>
      <c r="N97" s="299">
        <v>0</v>
      </c>
      <c r="O97" s="299">
        <v>0</v>
      </c>
      <c r="P97" s="299">
        <v>0</v>
      </c>
      <c r="Q97" s="299">
        <v>0</v>
      </c>
      <c r="R97" s="256">
        <f t="shared" si="26"/>
        <v>218340.72</v>
      </c>
    </row>
    <row r="98" spans="1:18" ht="20.100000000000001" customHeight="1" thickBot="1" x14ac:dyDescent="0.25">
      <c r="A98" s="109" t="s">
        <v>174</v>
      </c>
      <c r="B98" s="110"/>
      <c r="C98" s="111"/>
      <c r="D98" s="112" t="s">
        <v>39</v>
      </c>
      <c r="E98" s="304">
        <v>163723.71</v>
      </c>
      <c r="F98" s="305">
        <v>5646.28</v>
      </c>
      <c r="G98" s="307">
        <v>274939.46999999997</v>
      </c>
      <c r="H98" s="308">
        <v>453618.23</v>
      </c>
      <c r="I98" s="308">
        <v>685058.83</v>
      </c>
      <c r="J98" s="305">
        <v>699395.87</v>
      </c>
      <c r="K98" s="305">
        <v>1689.06</v>
      </c>
      <c r="L98" s="305">
        <v>46173.24</v>
      </c>
      <c r="M98" s="308">
        <v>56959.63</v>
      </c>
      <c r="N98" s="308">
        <v>19901.53</v>
      </c>
      <c r="O98" s="308">
        <v>2677.35</v>
      </c>
      <c r="P98" s="308">
        <v>8487.2099999999991</v>
      </c>
      <c r="Q98" s="308">
        <v>224.3</v>
      </c>
      <c r="R98" s="258">
        <f t="shared" si="26"/>
        <v>2418494.71</v>
      </c>
    </row>
    <row r="99" spans="1:18" ht="20.100000000000001" customHeight="1" thickBot="1" x14ac:dyDescent="0.25">
      <c r="A99" s="56">
        <v>29999</v>
      </c>
      <c r="B99" s="113"/>
      <c r="C99" s="113"/>
      <c r="D99" s="201" t="s">
        <v>35</v>
      </c>
      <c r="E99" s="274">
        <f>+E29+E46+E47+E48+E49+E55+E61+E75+E84+E90+E97+E98</f>
        <v>68613567.450000018</v>
      </c>
      <c r="F99" s="271">
        <f t="shared" ref="F99:Q99" si="29">+F29+F46+F47+F48+F49+F55+F61+F75+F84+F90+F97+F98</f>
        <v>649416.28000000014</v>
      </c>
      <c r="G99" s="276">
        <f t="shared" si="29"/>
        <v>156820699.05000001</v>
      </c>
      <c r="H99" s="276">
        <f t="shared" si="29"/>
        <v>27356587.020000007</v>
      </c>
      <c r="I99" s="276">
        <f t="shared" si="29"/>
        <v>40885814.410000004</v>
      </c>
      <c r="J99" s="271">
        <f t="shared" si="29"/>
        <v>39644379.089999989</v>
      </c>
      <c r="K99" s="276">
        <f t="shared" si="29"/>
        <v>96075.83</v>
      </c>
      <c r="L99" s="276">
        <f t="shared" si="29"/>
        <v>7394678.290000001</v>
      </c>
      <c r="M99" s="276">
        <f t="shared" si="29"/>
        <v>4137716.19</v>
      </c>
      <c r="N99" s="271">
        <f t="shared" si="29"/>
        <v>1485028.91</v>
      </c>
      <c r="O99" s="276">
        <f t="shared" si="29"/>
        <v>199780.27999999997</v>
      </c>
      <c r="P99" s="271">
        <f t="shared" si="29"/>
        <v>633305.62999999989</v>
      </c>
      <c r="Q99" s="276">
        <f t="shared" si="29"/>
        <v>16738.059999999998</v>
      </c>
      <c r="R99" s="258">
        <f t="shared" si="26"/>
        <v>347933786.49000001</v>
      </c>
    </row>
    <row r="100" spans="1:18" ht="20.100000000000001" customHeight="1" thickBot="1" x14ac:dyDescent="0.3">
      <c r="A100" s="79"/>
      <c r="B100" s="191"/>
      <c r="C100" s="191"/>
      <c r="D100" s="202" t="s">
        <v>36</v>
      </c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  <c r="R100" s="193"/>
    </row>
    <row r="101" spans="1:18" ht="20.100000000000001" customHeight="1" x14ac:dyDescent="0.2">
      <c r="A101" s="99" t="s">
        <v>175</v>
      </c>
      <c r="B101" s="114"/>
      <c r="C101" s="114"/>
      <c r="D101" s="62" t="s">
        <v>17</v>
      </c>
      <c r="E101" s="272">
        <f>+E102+E105</f>
        <v>2477814.2000000002</v>
      </c>
      <c r="F101" s="270">
        <f t="shared" ref="F101:Q101" si="30">+F102+F105</f>
        <v>21949.759999999998</v>
      </c>
      <c r="G101" s="270">
        <f t="shared" si="30"/>
        <v>9535686.1400000006</v>
      </c>
      <c r="H101" s="270">
        <f t="shared" si="30"/>
        <v>1693160.6199999999</v>
      </c>
      <c r="I101" s="270">
        <f t="shared" si="30"/>
        <v>8519957.3599999994</v>
      </c>
      <c r="J101" s="270">
        <f t="shared" si="30"/>
        <v>12098132.73</v>
      </c>
      <c r="K101" s="270">
        <f t="shared" si="30"/>
        <v>31545.21</v>
      </c>
      <c r="L101" s="270">
        <f t="shared" si="30"/>
        <v>1811756.5799999998</v>
      </c>
      <c r="M101" s="270">
        <f t="shared" si="30"/>
        <v>531782.01</v>
      </c>
      <c r="N101" s="270">
        <f t="shared" si="30"/>
        <v>1296963.81</v>
      </c>
      <c r="O101" s="270">
        <f t="shared" si="30"/>
        <v>174479.95</v>
      </c>
      <c r="P101" s="270">
        <f t="shared" si="30"/>
        <v>553103.35</v>
      </c>
      <c r="Q101" s="270">
        <f t="shared" si="30"/>
        <v>14618.349999999999</v>
      </c>
      <c r="R101" s="261">
        <f t="shared" si="26"/>
        <v>38760950.070000008</v>
      </c>
    </row>
    <row r="102" spans="1:18" ht="20.100000000000001" customHeight="1" x14ac:dyDescent="0.2">
      <c r="A102" s="98"/>
      <c r="B102" s="141" t="s">
        <v>176</v>
      </c>
      <c r="C102" s="291"/>
      <c r="D102" s="225" t="s">
        <v>177</v>
      </c>
      <c r="E102" s="317">
        <f>+E103+E104</f>
        <v>804876.83</v>
      </c>
      <c r="F102" s="252">
        <f t="shared" ref="F102:Q102" si="31">+F103+F104</f>
        <v>7130.0199999999995</v>
      </c>
      <c r="G102" s="252">
        <f t="shared" si="31"/>
        <v>7653470.9299999997</v>
      </c>
      <c r="H102" s="252">
        <f t="shared" si="31"/>
        <v>1358953.69</v>
      </c>
      <c r="I102" s="252">
        <f t="shared" si="31"/>
        <v>1406361.33</v>
      </c>
      <c r="J102" s="252">
        <f t="shared" si="31"/>
        <v>9585092.4299999997</v>
      </c>
      <c r="K102" s="252">
        <f t="shared" si="31"/>
        <v>24992.6</v>
      </c>
      <c r="L102" s="252">
        <f t="shared" si="31"/>
        <v>1597452.14</v>
      </c>
      <c r="M102" s="252">
        <f t="shared" si="31"/>
        <v>407598.76</v>
      </c>
      <c r="N102" s="252">
        <f t="shared" si="31"/>
        <v>1040960.73</v>
      </c>
      <c r="O102" s="252">
        <f t="shared" si="31"/>
        <v>140039.97</v>
      </c>
      <c r="P102" s="318">
        <f t="shared" si="31"/>
        <v>443928.24</v>
      </c>
      <c r="Q102" s="252">
        <f t="shared" si="31"/>
        <v>11732.9</v>
      </c>
      <c r="R102" s="263">
        <f t="shared" si="26"/>
        <v>24482590.569999997</v>
      </c>
    </row>
    <row r="103" spans="1:18" ht="20.100000000000001" customHeight="1" x14ac:dyDescent="0.2">
      <c r="A103" s="98"/>
      <c r="B103" s="140"/>
      <c r="C103" s="115" t="s">
        <v>236</v>
      </c>
      <c r="D103" s="116" t="s">
        <v>238</v>
      </c>
      <c r="E103" s="300">
        <v>700438.58</v>
      </c>
      <c r="F103" s="301">
        <v>6204.86</v>
      </c>
      <c r="G103" s="302">
        <v>6727400.9500000002</v>
      </c>
      <c r="H103" s="303">
        <v>1194520.29</v>
      </c>
      <c r="I103" s="303">
        <v>1236191.6100000001</v>
      </c>
      <c r="J103" s="301">
        <v>8425296.25</v>
      </c>
      <c r="K103" s="301">
        <v>21968.5</v>
      </c>
      <c r="L103" s="301">
        <v>1404160.43</v>
      </c>
      <c r="M103" s="303">
        <v>358279.31</v>
      </c>
      <c r="N103" s="303">
        <v>915004.48</v>
      </c>
      <c r="O103" s="303">
        <v>123095.14</v>
      </c>
      <c r="P103" s="303">
        <v>390212.93</v>
      </c>
      <c r="Q103" s="303">
        <v>10313.209999999999</v>
      </c>
      <c r="R103" s="254">
        <f t="shared" si="26"/>
        <v>21513086.539999999</v>
      </c>
    </row>
    <row r="104" spans="1:18" ht="20.100000000000001" customHeight="1" x14ac:dyDescent="0.2">
      <c r="A104" s="98"/>
      <c r="B104" s="140"/>
      <c r="C104" s="115" t="s">
        <v>237</v>
      </c>
      <c r="D104" s="116" t="s">
        <v>239</v>
      </c>
      <c r="E104" s="300">
        <v>104438.25</v>
      </c>
      <c r="F104" s="301">
        <v>925.16</v>
      </c>
      <c r="G104" s="302">
        <v>926069.98</v>
      </c>
      <c r="H104" s="303">
        <v>164433.4</v>
      </c>
      <c r="I104" s="303">
        <v>170169.72</v>
      </c>
      <c r="J104" s="301">
        <v>1159796.18</v>
      </c>
      <c r="K104" s="301">
        <v>3024.1</v>
      </c>
      <c r="L104" s="301">
        <v>193291.71</v>
      </c>
      <c r="M104" s="303">
        <v>49319.45</v>
      </c>
      <c r="N104" s="303">
        <v>125956.25</v>
      </c>
      <c r="O104" s="303">
        <v>16944.830000000002</v>
      </c>
      <c r="P104" s="303">
        <v>53715.31</v>
      </c>
      <c r="Q104" s="303">
        <v>1419.69</v>
      </c>
      <c r="R104" s="254">
        <f t="shared" si="26"/>
        <v>2969504.0300000003</v>
      </c>
    </row>
    <row r="105" spans="1:18" ht="27.75" thickBot="1" x14ac:dyDescent="0.25">
      <c r="A105" s="98"/>
      <c r="B105" s="140" t="s">
        <v>178</v>
      </c>
      <c r="C105" s="115"/>
      <c r="D105" s="116" t="s">
        <v>240</v>
      </c>
      <c r="E105" s="300">
        <v>1672937.37</v>
      </c>
      <c r="F105" s="301">
        <v>14819.74</v>
      </c>
      <c r="G105" s="302">
        <v>1882215.21</v>
      </c>
      <c r="H105" s="303">
        <v>334206.93</v>
      </c>
      <c r="I105" s="303">
        <v>7113596.0300000003</v>
      </c>
      <c r="J105" s="301">
        <v>2513040.2999999998</v>
      </c>
      <c r="K105" s="301">
        <v>6552.61</v>
      </c>
      <c r="L105" s="301">
        <v>214304.44</v>
      </c>
      <c r="M105" s="303">
        <v>124183.25</v>
      </c>
      <c r="N105" s="303">
        <v>256003.08</v>
      </c>
      <c r="O105" s="303">
        <v>34439.980000000003</v>
      </c>
      <c r="P105" s="303">
        <v>109175.11</v>
      </c>
      <c r="Q105" s="303">
        <v>2885.45</v>
      </c>
      <c r="R105" s="255">
        <f t="shared" si="26"/>
        <v>14278359.5</v>
      </c>
    </row>
    <row r="106" spans="1:18" ht="20.100000000000001" customHeight="1" x14ac:dyDescent="0.2">
      <c r="A106" s="86" t="s">
        <v>179</v>
      </c>
      <c r="B106" s="87"/>
      <c r="C106" s="114"/>
      <c r="D106" s="62" t="s">
        <v>18</v>
      </c>
      <c r="E106" s="272">
        <f>+E107+E108+E109+E110+E111</f>
        <v>43342205.720000006</v>
      </c>
      <c r="F106" s="271">
        <f t="shared" ref="F106:Q106" si="32">+F107+F108+F109+F110+F111</f>
        <v>382043.1</v>
      </c>
      <c r="G106" s="269">
        <f t="shared" si="32"/>
        <v>62570524.43</v>
      </c>
      <c r="H106" s="270">
        <f t="shared" si="32"/>
        <v>11428036.109999999</v>
      </c>
      <c r="I106" s="270">
        <f t="shared" si="32"/>
        <v>11826707.960000001</v>
      </c>
      <c r="J106" s="270">
        <f t="shared" si="32"/>
        <v>82845060.170000002</v>
      </c>
      <c r="K106" s="270">
        <f t="shared" si="32"/>
        <v>216013.94</v>
      </c>
      <c r="L106" s="271">
        <f t="shared" si="32"/>
        <v>11088961.709999999</v>
      </c>
      <c r="M106" s="270">
        <f t="shared" si="32"/>
        <v>3549364.57</v>
      </c>
      <c r="N106" s="271">
        <f t="shared" si="32"/>
        <v>8753894.2400000002</v>
      </c>
      <c r="O106" s="270">
        <f t="shared" si="32"/>
        <v>1177657.3999999999</v>
      </c>
      <c r="P106" s="270">
        <f t="shared" si="32"/>
        <v>3733186.87</v>
      </c>
      <c r="Q106" s="271">
        <f t="shared" si="32"/>
        <v>98666.87</v>
      </c>
      <c r="R106" s="253">
        <f t="shared" si="26"/>
        <v>241012323.09000003</v>
      </c>
    </row>
    <row r="107" spans="1:18" ht="20.100000000000001" customHeight="1" x14ac:dyDescent="0.2">
      <c r="A107" s="98"/>
      <c r="B107" s="140" t="s">
        <v>180</v>
      </c>
      <c r="C107" s="115"/>
      <c r="D107" s="116" t="s">
        <v>200</v>
      </c>
      <c r="E107" s="300">
        <v>2932652.16</v>
      </c>
      <c r="F107" s="301">
        <v>25978.93</v>
      </c>
      <c r="G107" s="302">
        <v>4376574.25</v>
      </c>
      <c r="H107" s="303">
        <v>777106.45</v>
      </c>
      <c r="I107" s="303">
        <v>804216.14</v>
      </c>
      <c r="J107" s="301">
        <v>5633464.0800000001</v>
      </c>
      <c r="K107" s="301">
        <v>14688.95</v>
      </c>
      <c r="L107" s="301">
        <v>754049.4</v>
      </c>
      <c r="M107" s="303">
        <v>241356.79</v>
      </c>
      <c r="N107" s="303">
        <v>595264.81999999995</v>
      </c>
      <c r="O107" s="303">
        <v>80080.679999999993</v>
      </c>
      <c r="P107" s="303">
        <v>253856.71</v>
      </c>
      <c r="Q107" s="303">
        <v>6709.31</v>
      </c>
      <c r="R107" s="254">
        <f t="shared" si="26"/>
        <v>16495998.67</v>
      </c>
    </row>
    <row r="108" spans="1:18" ht="20.100000000000001" customHeight="1" x14ac:dyDescent="0.2">
      <c r="A108" s="98"/>
      <c r="B108" s="140" t="s">
        <v>181</v>
      </c>
      <c r="C108" s="115"/>
      <c r="D108" s="116" t="s">
        <v>201</v>
      </c>
      <c r="E108" s="300">
        <v>1380071.61</v>
      </c>
      <c r="F108" s="301">
        <v>12225.38</v>
      </c>
      <c r="G108" s="302">
        <v>2059564.35</v>
      </c>
      <c r="H108" s="303">
        <v>365697.15</v>
      </c>
      <c r="I108" s="303">
        <v>378454.66</v>
      </c>
      <c r="J108" s="301">
        <v>2651041.9300000002</v>
      </c>
      <c r="K108" s="301">
        <v>6912.44</v>
      </c>
      <c r="L108" s="301">
        <v>354846.78</v>
      </c>
      <c r="M108" s="303">
        <v>113579.65</v>
      </c>
      <c r="N108" s="303">
        <v>280124.59000000003</v>
      </c>
      <c r="O108" s="303">
        <v>37685.03</v>
      </c>
      <c r="P108" s="303">
        <v>119461.98</v>
      </c>
      <c r="Q108" s="303">
        <v>3157.34</v>
      </c>
      <c r="R108" s="254">
        <f t="shared" si="26"/>
        <v>7762822.8900000015</v>
      </c>
    </row>
    <row r="109" spans="1:18" ht="20.100000000000001" customHeight="1" x14ac:dyDescent="0.2">
      <c r="A109" s="98"/>
      <c r="B109" s="140" t="s">
        <v>183</v>
      </c>
      <c r="C109" s="115"/>
      <c r="D109" s="116" t="s">
        <v>182</v>
      </c>
      <c r="E109" s="300">
        <v>39029481.950000003</v>
      </c>
      <c r="F109" s="301">
        <v>343838.79</v>
      </c>
      <c r="G109" s="302">
        <v>56134385.829999998</v>
      </c>
      <c r="H109" s="303">
        <v>10285232.51</v>
      </c>
      <c r="I109" s="303">
        <v>10644037.16</v>
      </c>
      <c r="J109" s="301">
        <v>74560554.159999996</v>
      </c>
      <c r="K109" s="301">
        <v>194412.55</v>
      </c>
      <c r="L109" s="301">
        <v>9980065.5299999993</v>
      </c>
      <c r="M109" s="303">
        <v>3194428.13</v>
      </c>
      <c r="N109" s="303">
        <v>7878504.8300000001</v>
      </c>
      <c r="O109" s="303">
        <v>1059891.69</v>
      </c>
      <c r="P109" s="303">
        <v>3359868.18</v>
      </c>
      <c r="Q109" s="303">
        <v>88800.22</v>
      </c>
      <c r="R109" s="254">
        <f t="shared" si="26"/>
        <v>216753501.53</v>
      </c>
    </row>
    <row r="110" spans="1:18" ht="20.100000000000001" customHeight="1" x14ac:dyDescent="0.2">
      <c r="A110" s="98"/>
      <c r="B110" s="140" t="s">
        <v>185</v>
      </c>
      <c r="C110" s="115"/>
      <c r="D110" s="116" t="s">
        <v>184</v>
      </c>
      <c r="E110" s="300">
        <v>0</v>
      </c>
      <c r="F110" s="301">
        <v>0</v>
      </c>
      <c r="G110" s="302">
        <v>0</v>
      </c>
      <c r="H110" s="303">
        <v>0</v>
      </c>
      <c r="I110" s="303">
        <v>0</v>
      </c>
      <c r="J110" s="301">
        <v>0</v>
      </c>
      <c r="K110" s="301">
        <v>0</v>
      </c>
      <c r="L110" s="301">
        <v>0</v>
      </c>
      <c r="M110" s="303">
        <v>0</v>
      </c>
      <c r="N110" s="303">
        <v>0</v>
      </c>
      <c r="O110" s="303">
        <v>0</v>
      </c>
      <c r="P110" s="303">
        <v>0</v>
      </c>
      <c r="Q110" s="303">
        <v>0</v>
      </c>
      <c r="R110" s="254">
        <f t="shared" si="26"/>
        <v>0</v>
      </c>
    </row>
    <row r="111" spans="1:18" ht="20.100000000000001" customHeight="1" thickBot="1" x14ac:dyDescent="0.25">
      <c r="A111" s="117"/>
      <c r="B111" s="143" t="s">
        <v>199</v>
      </c>
      <c r="C111" s="118"/>
      <c r="D111" s="144" t="s">
        <v>217</v>
      </c>
      <c r="E111" s="309">
        <v>0</v>
      </c>
      <c r="F111" s="310">
        <v>0</v>
      </c>
      <c r="G111" s="311">
        <v>0</v>
      </c>
      <c r="H111" s="312">
        <v>0</v>
      </c>
      <c r="I111" s="312">
        <v>0</v>
      </c>
      <c r="J111" s="310">
        <v>0</v>
      </c>
      <c r="K111" s="310">
        <v>0</v>
      </c>
      <c r="L111" s="310">
        <v>0</v>
      </c>
      <c r="M111" s="312">
        <v>0</v>
      </c>
      <c r="N111" s="312">
        <v>0</v>
      </c>
      <c r="O111" s="312">
        <v>0</v>
      </c>
      <c r="P111" s="312">
        <v>0</v>
      </c>
      <c r="Q111" s="312">
        <v>0</v>
      </c>
      <c r="R111" s="255">
        <f t="shared" si="26"/>
        <v>0</v>
      </c>
    </row>
    <row r="112" spans="1:18" ht="20.100000000000001" customHeight="1" thickBot="1" x14ac:dyDescent="0.25">
      <c r="A112" s="119" t="s">
        <v>186</v>
      </c>
      <c r="B112" s="120"/>
      <c r="C112" s="121"/>
      <c r="D112" s="122" t="s">
        <v>19</v>
      </c>
      <c r="E112" s="306">
        <v>306523.55</v>
      </c>
      <c r="F112" s="297">
        <v>2715.34</v>
      </c>
      <c r="G112" s="298">
        <v>716389.87</v>
      </c>
      <c r="H112" s="299">
        <v>127202.5</v>
      </c>
      <c r="I112" s="299">
        <v>131640.01999999999</v>
      </c>
      <c r="J112" s="297">
        <v>746368.08</v>
      </c>
      <c r="K112" s="297">
        <v>1946.11</v>
      </c>
      <c r="L112" s="297">
        <v>305637.18</v>
      </c>
      <c r="M112" s="299">
        <v>31738.74</v>
      </c>
      <c r="N112" s="299">
        <v>97437.32</v>
      </c>
      <c r="O112" s="299">
        <v>13108.2</v>
      </c>
      <c r="P112" s="299">
        <v>41553.129999999997</v>
      </c>
      <c r="Q112" s="299">
        <v>1098.21</v>
      </c>
      <c r="R112" s="258">
        <f t="shared" si="26"/>
        <v>2523358.25</v>
      </c>
    </row>
    <row r="113" spans="1:18" ht="20.100000000000001" customHeight="1" thickBot="1" x14ac:dyDescent="0.25">
      <c r="A113" s="106" t="s">
        <v>187</v>
      </c>
      <c r="B113" s="123"/>
      <c r="C113" s="124"/>
      <c r="D113" s="125" t="s">
        <v>20</v>
      </c>
      <c r="E113" s="306">
        <v>17535.25</v>
      </c>
      <c r="F113" s="297">
        <v>155.33000000000001</v>
      </c>
      <c r="G113" s="298">
        <v>1246607.8</v>
      </c>
      <c r="H113" s="299">
        <v>221348.24</v>
      </c>
      <c r="I113" s="299">
        <v>229070.06</v>
      </c>
      <c r="J113" s="297">
        <v>1635680.61</v>
      </c>
      <c r="K113" s="297">
        <v>4264.9399999999996</v>
      </c>
      <c r="L113" s="297">
        <v>147374.87</v>
      </c>
      <c r="M113" s="299">
        <v>105321.28</v>
      </c>
      <c r="N113" s="299">
        <v>169553.11</v>
      </c>
      <c r="O113" s="299">
        <v>22809.9</v>
      </c>
      <c r="P113" s="299">
        <v>72307.63</v>
      </c>
      <c r="Q113" s="299">
        <v>1911.06</v>
      </c>
      <c r="R113" s="258">
        <f t="shared" si="26"/>
        <v>3873940.0799999996</v>
      </c>
    </row>
    <row r="114" spans="1:18" ht="20.100000000000001" customHeight="1" thickBot="1" x14ac:dyDescent="0.25">
      <c r="A114" s="119" t="s">
        <v>188</v>
      </c>
      <c r="B114" s="120"/>
      <c r="C114" s="121"/>
      <c r="D114" s="122" t="s">
        <v>40</v>
      </c>
      <c r="E114" s="306">
        <v>6645.34</v>
      </c>
      <c r="F114" s="297">
        <v>58.87</v>
      </c>
      <c r="G114" s="298">
        <v>1645563.94</v>
      </c>
      <c r="H114" s="299">
        <v>42986.74</v>
      </c>
      <c r="I114" s="299">
        <v>44486.36</v>
      </c>
      <c r="J114" s="297">
        <v>165715.71</v>
      </c>
      <c r="K114" s="297">
        <v>432.09</v>
      </c>
      <c r="L114" s="297">
        <v>192828.37</v>
      </c>
      <c r="M114" s="299">
        <v>7046.93</v>
      </c>
      <c r="N114" s="299">
        <v>32927.919999999998</v>
      </c>
      <c r="O114" s="299">
        <v>4429.7700000000004</v>
      </c>
      <c r="P114" s="299">
        <v>14042.44</v>
      </c>
      <c r="Q114" s="299">
        <v>371.15</v>
      </c>
      <c r="R114" s="313">
        <f t="shared" si="26"/>
        <v>2157535.63</v>
      </c>
    </row>
    <row r="115" spans="1:18" ht="20.100000000000001" customHeight="1" thickBot="1" x14ac:dyDescent="0.25">
      <c r="A115" s="106" t="s">
        <v>189</v>
      </c>
      <c r="B115" s="123"/>
      <c r="C115" s="124"/>
      <c r="D115" s="125" t="s">
        <v>241</v>
      </c>
      <c r="E115" s="306">
        <v>2423380.0099999998</v>
      </c>
      <c r="F115" s="297">
        <v>21467.54</v>
      </c>
      <c r="G115" s="298">
        <v>1906427.78</v>
      </c>
      <c r="H115" s="299">
        <v>338506.17</v>
      </c>
      <c r="I115" s="299">
        <v>350315.07</v>
      </c>
      <c r="J115" s="297">
        <v>2603277.54</v>
      </c>
      <c r="K115" s="297">
        <v>6787.9</v>
      </c>
      <c r="L115" s="297">
        <v>174664.07</v>
      </c>
      <c r="M115" s="299">
        <v>110702.39999999999</v>
      </c>
      <c r="N115" s="299">
        <v>259296.27</v>
      </c>
      <c r="O115" s="299">
        <v>34883.01</v>
      </c>
      <c r="P115" s="299">
        <v>110579.52</v>
      </c>
      <c r="Q115" s="299">
        <v>2922.59</v>
      </c>
      <c r="R115" s="258">
        <f t="shared" si="26"/>
        <v>8343209.8700000001</v>
      </c>
    </row>
    <row r="116" spans="1:18" ht="20.100000000000001" customHeight="1" thickBot="1" x14ac:dyDescent="0.25">
      <c r="A116" s="119" t="s">
        <v>190</v>
      </c>
      <c r="B116" s="123"/>
      <c r="C116" s="124"/>
      <c r="D116" s="125" t="s">
        <v>214</v>
      </c>
      <c r="E116" s="306">
        <v>0</v>
      </c>
      <c r="F116" s="297">
        <v>0</v>
      </c>
      <c r="G116" s="298">
        <v>0</v>
      </c>
      <c r="H116" s="299">
        <v>0</v>
      </c>
      <c r="I116" s="299">
        <v>0</v>
      </c>
      <c r="J116" s="297">
        <v>0</v>
      </c>
      <c r="K116" s="297">
        <v>0</v>
      </c>
      <c r="L116" s="297">
        <v>0</v>
      </c>
      <c r="M116" s="299">
        <v>0</v>
      </c>
      <c r="N116" s="299">
        <v>0</v>
      </c>
      <c r="O116" s="299">
        <v>0</v>
      </c>
      <c r="P116" s="299">
        <v>0</v>
      </c>
      <c r="Q116" s="299">
        <v>0</v>
      </c>
      <c r="R116" s="258">
        <f t="shared" si="26"/>
        <v>0</v>
      </c>
    </row>
    <row r="117" spans="1:18" ht="15" thickBot="1" x14ac:dyDescent="0.25">
      <c r="A117" s="106" t="s">
        <v>242</v>
      </c>
      <c r="B117" s="120"/>
      <c r="C117" s="121"/>
      <c r="D117" s="126" t="s">
        <v>191</v>
      </c>
      <c r="E117" s="304">
        <v>0</v>
      </c>
      <c r="F117" s="305">
        <v>0</v>
      </c>
      <c r="G117" s="307">
        <v>0</v>
      </c>
      <c r="H117" s="308">
        <v>0</v>
      </c>
      <c r="I117" s="308">
        <v>0</v>
      </c>
      <c r="J117" s="305">
        <v>0</v>
      </c>
      <c r="K117" s="305">
        <v>0</v>
      </c>
      <c r="L117" s="305">
        <v>0</v>
      </c>
      <c r="M117" s="308">
        <v>0</v>
      </c>
      <c r="N117" s="308">
        <v>0</v>
      </c>
      <c r="O117" s="308">
        <v>0</v>
      </c>
      <c r="P117" s="308">
        <v>0</v>
      </c>
      <c r="Q117" s="308">
        <v>0</v>
      </c>
      <c r="R117" s="256">
        <f t="shared" si="26"/>
        <v>0</v>
      </c>
    </row>
    <row r="118" spans="1:18" ht="16.5" thickBot="1" x14ac:dyDescent="0.25">
      <c r="A118" s="127">
        <v>39999</v>
      </c>
      <c r="B118" s="124"/>
      <c r="C118" s="107"/>
      <c r="D118" s="201" t="s">
        <v>37</v>
      </c>
      <c r="E118" s="315">
        <f>+E101+E106+E112+E113+E114+E115+E116+E117</f>
        <v>48574104.070000008</v>
      </c>
      <c r="F118" s="275">
        <f t="shared" ref="F118:Q118" si="33">+F101+F106+F112+F113+F114+F115+F116+F117</f>
        <v>428389.94</v>
      </c>
      <c r="G118" s="275">
        <f t="shared" si="33"/>
        <v>77621199.959999993</v>
      </c>
      <c r="H118" s="276">
        <f t="shared" si="33"/>
        <v>13851240.379999999</v>
      </c>
      <c r="I118" s="276">
        <f t="shared" si="33"/>
        <v>21102176.829999998</v>
      </c>
      <c r="J118" s="287">
        <f t="shared" si="33"/>
        <v>100094234.84</v>
      </c>
      <c r="K118" s="275">
        <f t="shared" si="33"/>
        <v>260990.18999999997</v>
      </c>
      <c r="L118" s="276">
        <f t="shared" si="33"/>
        <v>13721222.779999997</v>
      </c>
      <c r="M118" s="287">
        <f t="shared" si="33"/>
        <v>4335955.9300000006</v>
      </c>
      <c r="N118" s="275">
        <f t="shared" si="33"/>
        <v>10610072.67</v>
      </c>
      <c r="O118" s="275">
        <f t="shared" si="33"/>
        <v>1427368.2299999997</v>
      </c>
      <c r="P118" s="276">
        <f t="shared" si="33"/>
        <v>4524772.9399999995</v>
      </c>
      <c r="Q118" s="276">
        <f t="shared" si="33"/>
        <v>119588.23</v>
      </c>
      <c r="R118" s="262">
        <f t="shared" si="26"/>
        <v>296671316.99000007</v>
      </c>
    </row>
    <row r="119" spans="1:18" ht="16.5" thickBot="1" x14ac:dyDescent="0.25">
      <c r="A119" s="166" t="s">
        <v>249</v>
      </c>
      <c r="B119" s="113"/>
      <c r="C119" s="107"/>
      <c r="D119" s="128" t="s">
        <v>248</v>
      </c>
      <c r="E119" s="316">
        <v>0</v>
      </c>
      <c r="F119" s="301">
        <v>0</v>
      </c>
      <c r="G119" s="307">
        <v>0</v>
      </c>
      <c r="H119" s="308">
        <v>0</v>
      </c>
      <c r="I119" s="308">
        <v>0</v>
      </c>
      <c r="J119" s="305">
        <v>0</v>
      </c>
      <c r="K119" s="305">
        <v>0</v>
      </c>
      <c r="L119" s="305">
        <v>0</v>
      </c>
      <c r="M119" s="308">
        <v>0</v>
      </c>
      <c r="N119" s="308">
        <v>0</v>
      </c>
      <c r="O119" s="308">
        <v>0</v>
      </c>
      <c r="P119" s="308">
        <v>0</v>
      </c>
      <c r="Q119" s="308">
        <v>0</v>
      </c>
      <c r="R119" s="256">
        <f t="shared" si="26"/>
        <v>0</v>
      </c>
    </row>
    <row r="120" spans="1:18" ht="16.5" thickBot="1" x14ac:dyDescent="0.25">
      <c r="A120" s="54">
        <v>49999</v>
      </c>
      <c r="B120" s="54"/>
      <c r="C120" s="129"/>
      <c r="D120" s="130" t="s">
        <v>38</v>
      </c>
      <c r="E120" s="274">
        <f>+E27+E99+E118+E119</f>
        <v>119977388.26000002</v>
      </c>
      <c r="F120" s="287">
        <f t="shared" ref="F120:Q120" si="34">+F27+F99+F118+F119</f>
        <v>1100870.06</v>
      </c>
      <c r="G120" s="275">
        <f t="shared" si="34"/>
        <v>238307274.50999999</v>
      </c>
      <c r="H120" s="276">
        <f t="shared" si="34"/>
        <v>41894178.74000001</v>
      </c>
      <c r="I120" s="276">
        <f t="shared" si="34"/>
        <v>63269011.150000006</v>
      </c>
      <c r="J120" s="276">
        <f t="shared" si="34"/>
        <v>149542729.81</v>
      </c>
      <c r="K120" s="287">
        <f t="shared" si="34"/>
        <v>380012.86</v>
      </c>
      <c r="L120" s="275">
        <f t="shared" si="34"/>
        <v>22449325.439999998</v>
      </c>
      <c r="M120" s="276">
        <f t="shared" si="34"/>
        <v>9912560.8000000007</v>
      </c>
      <c r="N120" s="276">
        <f t="shared" si="34"/>
        <v>12254408.9</v>
      </c>
      <c r="O120" s="287">
        <f t="shared" si="34"/>
        <v>1648580.0699999998</v>
      </c>
      <c r="P120" s="276">
        <f t="shared" si="34"/>
        <v>5226016.7899999991</v>
      </c>
      <c r="Q120" s="276">
        <f t="shared" si="34"/>
        <v>138121.91</v>
      </c>
      <c r="R120" s="262">
        <f t="shared" si="26"/>
        <v>666100479.29999983</v>
      </c>
    </row>
    <row r="121" spans="1:18" x14ac:dyDescent="0.2">
      <c r="R121" s="5"/>
    </row>
  </sheetData>
  <mergeCells count="13">
    <mergeCell ref="A1:R1"/>
    <mergeCell ref="D2:H2"/>
    <mergeCell ref="J2:O2"/>
    <mergeCell ref="D7:D8"/>
    <mergeCell ref="E7:F7"/>
    <mergeCell ref="G7:I7"/>
    <mergeCell ref="N7:N8"/>
    <mergeCell ref="O7:O8"/>
    <mergeCell ref="P7:P8"/>
    <mergeCell ref="Q7:Q8"/>
    <mergeCell ref="R7:R8"/>
    <mergeCell ref="J7:M7"/>
    <mergeCell ref="A7:C8"/>
  </mergeCells>
  <pageMargins left="0.23622047244094491" right="0.23622047244094491" top="0.43307086614173229" bottom="0.19685039370078741" header="0.15748031496062992" footer="0.15748031496062992"/>
  <pageSetup paperSize="9" scale="58" firstPageNumber="127" fitToHeight="5" orientation="landscape" useFirstPageNumber="1" r:id="rId1"/>
  <headerFooter alignWithMargins="0">
    <oddHeader xml:space="preserve">&amp;L&amp;"Arial,Grassetto"MINISTERO DELLA SALUTE
Direzione Generale della Programmazione Sanitaria
Direzione Generale della Digitalizzazione, del Sistema Informativo Sanitario e della Statistica
</oddHeader>
  </headerFooter>
  <rowBreaks count="2" manualBreakCount="2">
    <brk id="71" max="16383" man="1"/>
    <brk id="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showGridLines="0" zoomScale="85" zoomScaleNormal="85" zoomScaleSheetLayoutView="90" workbookViewId="0">
      <selection activeCell="E10" sqref="E10"/>
    </sheetView>
  </sheetViews>
  <sheetFormatPr defaultColWidth="9.140625" defaultRowHeight="12.75" x14ac:dyDescent="0.2"/>
  <cols>
    <col min="1" max="3" width="10.85546875" style="132" customWidth="1"/>
    <col min="4" max="4" width="74.42578125" style="134" customWidth="1"/>
    <col min="5" max="13" width="14.5703125" style="23" customWidth="1"/>
    <col min="14" max="16384" width="9.140625" style="19"/>
  </cols>
  <sheetData>
    <row r="1" spans="1:13" ht="35.25" customHeight="1" thickBot="1" x14ac:dyDescent="0.25">
      <c r="A1" s="148"/>
      <c r="B1" s="149"/>
      <c r="C1" s="149"/>
      <c r="D1" s="362" t="s">
        <v>202</v>
      </c>
      <c r="E1" s="362"/>
      <c r="F1" s="362"/>
      <c r="G1" s="362"/>
      <c r="H1" s="362"/>
      <c r="I1" s="362"/>
      <c r="J1" s="362"/>
      <c r="K1" s="362"/>
      <c r="L1" s="363"/>
      <c r="M1" s="19"/>
    </row>
    <row r="2" spans="1:13" ht="21" customHeight="1" thickBot="1" x14ac:dyDescent="0.25">
      <c r="A2" s="368" t="s">
        <v>0</v>
      </c>
      <c r="B2" s="369"/>
      <c r="C2" s="369"/>
      <c r="D2" s="369"/>
      <c r="E2" s="370"/>
      <c r="F2" s="368" t="s">
        <v>1</v>
      </c>
      <c r="G2" s="369"/>
      <c r="H2" s="369"/>
      <c r="I2" s="369"/>
      <c r="J2" s="369"/>
      <c r="K2" s="369"/>
      <c r="L2" s="369"/>
      <c r="M2" s="19"/>
    </row>
    <row r="3" spans="1:13" ht="18.75" customHeight="1" thickBot="1" x14ac:dyDescent="0.25">
      <c r="A3" s="30"/>
      <c r="B3" s="5"/>
      <c r="C3" s="5"/>
      <c r="D3" s="5"/>
      <c r="E3" s="6"/>
      <c r="F3" s="7"/>
      <c r="G3" s="8"/>
      <c r="H3" s="8"/>
      <c r="I3" s="8"/>
      <c r="J3" s="8"/>
      <c r="K3" s="8"/>
      <c r="L3" s="8"/>
      <c r="M3" s="323"/>
    </row>
    <row r="4" spans="1:13" ht="13.5" thickBot="1" x14ac:dyDescent="0.25">
      <c r="A4" s="31" t="s">
        <v>2</v>
      </c>
      <c r="B4" s="9">
        <v>130</v>
      </c>
      <c r="C4" s="5"/>
      <c r="D4" s="165" t="s">
        <v>45</v>
      </c>
      <c r="E4" s="9">
        <v>204</v>
      </c>
      <c r="F4" s="10" t="s">
        <v>3</v>
      </c>
      <c r="G4" s="11"/>
      <c r="H4" s="11"/>
      <c r="I4" s="11"/>
      <c r="J4" s="12"/>
      <c r="K4" s="12"/>
      <c r="L4" s="6"/>
      <c r="M4" s="13">
        <v>2020</v>
      </c>
    </row>
    <row r="5" spans="1:13" ht="12" customHeight="1" thickBot="1" x14ac:dyDescent="0.25">
      <c r="A5" s="32"/>
      <c r="B5" s="14"/>
      <c r="C5" s="14"/>
      <c r="D5" s="14"/>
      <c r="E5" s="15"/>
      <c r="F5" s="16"/>
      <c r="G5" s="17"/>
      <c r="H5" s="17"/>
      <c r="I5" s="17"/>
      <c r="J5" s="14"/>
      <c r="K5" s="14"/>
      <c r="L5" s="14"/>
      <c r="M5" s="15"/>
    </row>
    <row r="6" spans="1:13" ht="12" customHeight="1" thickBot="1" x14ac:dyDescent="0.25">
      <c r="A6" s="148"/>
      <c r="B6" s="148"/>
      <c r="C6" s="148"/>
      <c r="D6" s="133"/>
      <c r="E6" s="27"/>
      <c r="F6" s="20"/>
      <c r="G6" s="20"/>
      <c r="H6" s="20"/>
      <c r="I6" s="20"/>
      <c r="J6" s="20"/>
      <c r="K6" s="20"/>
      <c r="L6" s="150"/>
      <c r="M6" s="324"/>
    </row>
    <row r="7" spans="1:13" ht="19.5" customHeight="1" x14ac:dyDescent="0.2">
      <c r="A7" s="373"/>
      <c r="B7" s="374"/>
      <c r="C7" s="375"/>
      <c r="D7" s="379" t="s">
        <v>4</v>
      </c>
      <c r="E7" s="366" t="s">
        <v>43</v>
      </c>
      <c r="F7" s="381" t="s">
        <v>252</v>
      </c>
      <c r="G7" s="371" t="s">
        <v>251</v>
      </c>
      <c r="H7" s="371" t="s">
        <v>245</v>
      </c>
      <c r="I7" s="371" t="s">
        <v>246</v>
      </c>
      <c r="J7" s="371" t="s">
        <v>250</v>
      </c>
      <c r="K7" s="364" t="s">
        <v>44</v>
      </c>
      <c r="L7" s="371" t="s">
        <v>42</v>
      </c>
      <c r="M7" s="360" t="s">
        <v>253</v>
      </c>
    </row>
    <row r="8" spans="1:13" ht="82.15" customHeight="1" thickBot="1" x14ac:dyDescent="0.25">
      <c r="A8" s="376"/>
      <c r="B8" s="377"/>
      <c r="C8" s="378"/>
      <c r="D8" s="380"/>
      <c r="E8" s="367"/>
      <c r="F8" s="382"/>
      <c r="G8" s="372"/>
      <c r="H8" s="372"/>
      <c r="I8" s="372"/>
      <c r="J8" s="372"/>
      <c r="K8" s="365"/>
      <c r="L8" s="372"/>
      <c r="M8" s="361"/>
    </row>
    <row r="9" spans="1:13" s="3" customFormat="1" ht="19.899999999999999" customHeight="1" thickBot="1" x14ac:dyDescent="0.3">
      <c r="B9" s="191"/>
      <c r="C9" s="191"/>
      <c r="D9" s="202" t="s">
        <v>33</v>
      </c>
      <c r="E9" s="247"/>
      <c r="F9" s="248"/>
      <c r="G9" s="248"/>
      <c r="H9" s="248"/>
      <c r="I9" s="248"/>
      <c r="J9" s="249"/>
      <c r="K9" s="247"/>
      <c r="L9" s="248"/>
      <c r="M9" s="250"/>
    </row>
    <row r="10" spans="1:13" ht="28.5" x14ac:dyDescent="0.2">
      <c r="A10" s="35" t="s">
        <v>46</v>
      </c>
      <c r="B10" s="36"/>
      <c r="C10" s="37"/>
      <c r="D10" s="38" t="s">
        <v>47</v>
      </c>
      <c r="E10" s="253">
        <f>+'Modello LA'!R10</f>
        <v>6372060.3799999999</v>
      </c>
      <c r="F10" s="277">
        <f>+F11+F12</f>
        <v>0</v>
      </c>
      <c r="G10" s="277">
        <f t="shared" ref="G10:M10" si="0">+G11+G12</f>
        <v>0</v>
      </c>
      <c r="H10" s="277">
        <f t="shared" si="0"/>
        <v>0</v>
      </c>
      <c r="I10" s="277">
        <f t="shared" si="0"/>
        <v>0</v>
      </c>
      <c r="J10" s="277">
        <f t="shared" si="0"/>
        <v>0</v>
      </c>
      <c r="K10" s="277">
        <f t="shared" si="0"/>
        <v>0</v>
      </c>
      <c r="L10" s="277">
        <f t="shared" si="0"/>
        <v>0</v>
      </c>
      <c r="M10" s="278">
        <f t="shared" si="0"/>
        <v>0</v>
      </c>
    </row>
    <row r="11" spans="1:13" ht="14.25" x14ac:dyDescent="0.2">
      <c r="A11" s="39"/>
      <c r="B11" s="135" t="s">
        <v>48</v>
      </c>
      <c r="C11" s="40"/>
      <c r="D11" s="41" t="s">
        <v>49</v>
      </c>
      <c r="E11" s="254">
        <f>+'Modello LA'!R11</f>
        <v>3460283.8699999992</v>
      </c>
      <c r="F11" s="325">
        <v>0</v>
      </c>
      <c r="G11" s="325">
        <v>0</v>
      </c>
      <c r="H11" s="325">
        <v>0</v>
      </c>
      <c r="I11" s="325">
        <v>0</v>
      </c>
      <c r="J11" s="325">
        <v>0</v>
      </c>
      <c r="K11" s="325">
        <v>0</v>
      </c>
      <c r="L11" s="325">
        <v>0</v>
      </c>
      <c r="M11" s="325">
        <v>0</v>
      </c>
    </row>
    <row r="12" spans="1:13" ht="27.75" thickBot="1" x14ac:dyDescent="0.25">
      <c r="A12" s="42"/>
      <c r="B12" s="136" t="s">
        <v>50</v>
      </c>
      <c r="C12" s="146"/>
      <c r="D12" s="43" t="s">
        <v>51</v>
      </c>
      <c r="E12" s="259">
        <f>+'Modello LA'!R12</f>
        <v>2911776.51</v>
      </c>
      <c r="F12" s="326">
        <v>0</v>
      </c>
      <c r="G12" s="326">
        <v>0</v>
      </c>
      <c r="H12" s="326">
        <v>0</v>
      </c>
      <c r="I12" s="326">
        <v>0</v>
      </c>
      <c r="J12" s="326">
        <v>0</v>
      </c>
      <c r="K12" s="326">
        <v>0</v>
      </c>
      <c r="L12" s="326">
        <v>0</v>
      </c>
      <c r="M12" s="326">
        <v>0</v>
      </c>
    </row>
    <row r="13" spans="1:13" ht="15" thickBot="1" x14ac:dyDescent="0.25">
      <c r="A13" s="44" t="s">
        <v>52</v>
      </c>
      <c r="B13" s="45"/>
      <c r="C13" s="46"/>
      <c r="D13" s="47" t="s">
        <v>53</v>
      </c>
      <c r="E13" s="284">
        <f>+'Modello LA'!R13</f>
        <v>0</v>
      </c>
      <c r="F13" s="329">
        <v>0</v>
      </c>
      <c r="G13" s="329">
        <v>0</v>
      </c>
      <c r="H13" s="329">
        <v>0</v>
      </c>
      <c r="I13" s="329">
        <v>0</v>
      </c>
      <c r="J13" s="329">
        <v>0</v>
      </c>
      <c r="K13" s="329">
        <v>0</v>
      </c>
      <c r="L13" s="329">
        <v>0</v>
      </c>
      <c r="M13" s="329">
        <v>0</v>
      </c>
    </row>
    <row r="14" spans="1:13" ht="29.25" thickBot="1" x14ac:dyDescent="0.25">
      <c r="A14" s="44" t="s">
        <v>54</v>
      </c>
      <c r="B14" s="45"/>
      <c r="C14" s="46"/>
      <c r="D14" s="47" t="s">
        <v>55</v>
      </c>
      <c r="E14" s="256">
        <f>+'Modello LA'!R14</f>
        <v>1726931.2</v>
      </c>
      <c r="F14" s="327">
        <v>0</v>
      </c>
      <c r="G14" s="327">
        <v>0</v>
      </c>
      <c r="H14" s="327">
        <v>0</v>
      </c>
      <c r="I14" s="327">
        <v>0</v>
      </c>
      <c r="J14" s="327">
        <v>0</v>
      </c>
      <c r="K14" s="327">
        <v>0</v>
      </c>
      <c r="L14" s="327">
        <v>0</v>
      </c>
      <c r="M14" s="327">
        <v>0</v>
      </c>
    </row>
    <row r="15" spans="1:13" ht="15" thickBot="1" x14ac:dyDescent="0.25">
      <c r="A15" s="44" t="s">
        <v>56</v>
      </c>
      <c r="B15" s="45"/>
      <c r="C15" s="46"/>
      <c r="D15" s="47" t="s">
        <v>57</v>
      </c>
      <c r="E15" s="286">
        <f>+'Modello LA'!R15</f>
        <v>3194892.44</v>
      </c>
      <c r="F15" s="329">
        <v>0</v>
      </c>
      <c r="G15" s="329">
        <v>0</v>
      </c>
      <c r="H15" s="329">
        <v>0</v>
      </c>
      <c r="I15" s="329">
        <v>0</v>
      </c>
      <c r="J15" s="329">
        <v>0</v>
      </c>
      <c r="K15" s="329">
        <v>0</v>
      </c>
      <c r="L15" s="329">
        <v>0</v>
      </c>
      <c r="M15" s="329">
        <v>0</v>
      </c>
    </row>
    <row r="16" spans="1:13" ht="15" thickBot="1" x14ac:dyDescent="0.25">
      <c r="A16" s="48" t="s">
        <v>58</v>
      </c>
      <c r="B16" s="49"/>
      <c r="C16" s="145"/>
      <c r="D16" s="50" t="s">
        <v>59</v>
      </c>
      <c r="E16" s="286">
        <f>+'Modello LA'!R16</f>
        <v>4990257.83</v>
      </c>
      <c r="F16" s="328">
        <v>0</v>
      </c>
      <c r="G16" s="329">
        <v>0</v>
      </c>
      <c r="H16" s="329">
        <v>0</v>
      </c>
      <c r="I16" s="329">
        <v>0</v>
      </c>
      <c r="J16" s="329">
        <v>0</v>
      </c>
      <c r="K16" s="329">
        <v>0</v>
      </c>
      <c r="L16" s="329">
        <v>0</v>
      </c>
      <c r="M16" s="329">
        <v>0</v>
      </c>
    </row>
    <row r="17" spans="1:13" ht="42.75" x14ac:dyDescent="0.2">
      <c r="A17" s="48" t="s">
        <v>60</v>
      </c>
      <c r="B17" s="36"/>
      <c r="C17" s="37"/>
      <c r="D17" s="38" t="s">
        <v>61</v>
      </c>
      <c r="E17" s="277">
        <f>+'Modello LA'!R17</f>
        <v>2339279.38</v>
      </c>
      <c r="F17" s="277">
        <f>+F18+F22</f>
        <v>269.19014928909741</v>
      </c>
      <c r="G17" s="279">
        <f t="shared" ref="G17:M17" si="1">+G18+G22</f>
        <v>0</v>
      </c>
      <c r="H17" s="263">
        <f t="shared" si="1"/>
        <v>16.246969221105097</v>
      </c>
      <c r="I17" s="279">
        <f t="shared" si="1"/>
        <v>0</v>
      </c>
      <c r="J17" s="279">
        <f t="shared" si="1"/>
        <v>0</v>
      </c>
      <c r="K17" s="279">
        <f t="shared" si="1"/>
        <v>0</v>
      </c>
      <c r="L17" s="279">
        <f t="shared" si="1"/>
        <v>0</v>
      </c>
      <c r="M17" s="263">
        <f t="shared" si="1"/>
        <v>0</v>
      </c>
    </row>
    <row r="18" spans="1:13" ht="14.25" x14ac:dyDescent="0.2">
      <c r="A18" s="51"/>
      <c r="B18" s="135" t="s">
        <v>62</v>
      </c>
      <c r="C18" s="28"/>
      <c r="D18" s="41" t="s">
        <v>218</v>
      </c>
      <c r="E18" s="254">
        <f>+'Modello LA'!R18</f>
        <v>1483826.24</v>
      </c>
      <c r="F18" s="280">
        <f>F19+F20+F21</f>
        <v>64.699775157966585</v>
      </c>
      <c r="G18" s="280">
        <f t="shared" ref="G18:M18" si="2">G19+G20+G21</f>
        <v>0</v>
      </c>
      <c r="H18" s="280">
        <f t="shared" si="2"/>
        <v>16.246969221105097</v>
      </c>
      <c r="I18" s="280">
        <f t="shared" si="2"/>
        <v>0</v>
      </c>
      <c r="J18" s="280">
        <f t="shared" si="2"/>
        <v>0</v>
      </c>
      <c r="K18" s="278">
        <f t="shared" si="2"/>
        <v>0</v>
      </c>
      <c r="L18" s="280">
        <f t="shared" si="2"/>
        <v>0</v>
      </c>
      <c r="M18" s="280">
        <f t="shared" si="2"/>
        <v>0</v>
      </c>
    </row>
    <row r="19" spans="1:13" ht="14.25" x14ac:dyDescent="0.2">
      <c r="A19" s="51"/>
      <c r="B19" s="52"/>
      <c r="C19" s="28" t="s">
        <v>63</v>
      </c>
      <c r="D19" s="25" t="s">
        <v>64</v>
      </c>
      <c r="E19" s="254">
        <f>+'Modello LA'!R19</f>
        <v>0</v>
      </c>
      <c r="F19" s="325">
        <v>0</v>
      </c>
      <c r="G19" s="325">
        <v>0</v>
      </c>
      <c r="H19" s="325">
        <v>0</v>
      </c>
      <c r="I19" s="325">
        <v>0</v>
      </c>
      <c r="J19" s="325">
        <v>0</v>
      </c>
      <c r="K19" s="325">
        <v>0</v>
      </c>
      <c r="L19" s="325">
        <v>0</v>
      </c>
      <c r="M19" s="325">
        <v>0</v>
      </c>
    </row>
    <row r="20" spans="1:13" ht="14.25" x14ac:dyDescent="0.2">
      <c r="A20" s="51"/>
      <c r="B20" s="52"/>
      <c r="C20" s="53" t="s">
        <v>65</v>
      </c>
      <c r="D20" s="25" t="s">
        <v>66</v>
      </c>
      <c r="E20" s="254">
        <f>+'Modello LA'!R20</f>
        <v>1483826.24</v>
      </c>
      <c r="F20" s="325">
        <v>64.699775157966585</v>
      </c>
      <c r="G20" s="325">
        <v>0</v>
      </c>
      <c r="H20" s="325">
        <v>16.246969221105097</v>
      </c>
      <c r="I20" s="325">
        <v>0</v>
      </c>
      <c r="J20" s="325">
        <v>0</v>
      </c>
      <c r="K20" s="325">
        <v>0</v>
      </c>
      <c r="L20" s="325">
        <v>0</v>
      </c>
      <c r="M20" s="325">
        <v>0</v>
      </c>
    </row>
    <row r="21" spans="1:13" ht="14.25" x14ac:dyDescent="0.2">
      <c r="A21" s="51"/>
      <c r="B21" s="52"/>
      <c r="C21" s="53" t="s">
        <v>67</v>
      </c>
      <c r="D21" s="25" t="s">
        <v>68</v>
      </c>
      <c r="E21" s="254">
        <f>+'Modello LA'!R21</f>
        <v>0</v>
      </c>
      <c r="F21" s="325">
        <v>0</v>
      </c>
      <c r="G21" s="325">
        <v>0</v>
      </c>
      <c r="H21" s="325">
        <v>0</v>
      </c>
      <c r="I21" s="325">
        <v>0</v>
      </c>
      <c r="J21" s="325">
        <v>0</v>
      </c>
      <c r="K21" s="325">
        <v>0</v>
      </c>
      <c r="L21" s="325">
        <v>0</v>
      </c>
      <c r="M21" s="325">
        <v>0</v>
      </c>
    </row>
    <row r="22" spans="1:13" ht="27.75" thickBot="1" x14ac:dyDescent="0.25">
      <c r="A22" s="54"/>
      <c r="B22" s="137" t="s">
        <v>69</v>
      </c>
      <c r="C22" s="55"/>
      <c r="D22" s="43" t="s">
        <v>70</v>
      </c>
      <c r="E22" s="259">
        <f>+'Modello LA'!R22</f>
        <v>855453.1399999999</v>
      </c>
      <c r="F22" s="281">
        <f>F23+F24</f>
        <v>204.49037413113081</v>
      </c>
      <c r="G22" s="282">
        <f t="shared" ref="G22:M22" si="3">G23+G24</f>
        <v>0</v>
      </c>
      <c r="H22" s="282">
        <f t="shared" si="3"/>
        <v>0</v>
      </c>
      <c r="I22" s="282">
        <f t="shared" si="3"/>
        <v>0</v>
      </c>
      <c r="J22" s="282">
        <f t="shared" si="3"/>
        <v>0</v>
      </c>
      <c r="K22" s="282">
        <f t="shared" si="3"/>
        <v>0</v>
      </c>
      <c r="L22" s="282">
        <f t="shared" si="3"/>
        <v>0</v>
      </c>
      <c r="M22" s="282">
        <f t="shared" si="3"/>
        <v>0</v>
      </c>
    </row>
    <row r="23" spans="1:13" ht="14.25" x14ac:dyDescent="0.2">
      <c r="A23" s="53"/>
      <c r="B23" s="53"/>
      <c r="C23" s="53" t="s">
        <v>192</v>
      </c>
      <c r="D23" s="25" t="s">
        <v>197</v>
      </c>
      <c r="E23" s="277">
        <f>+'Modello LA'!R23</f>
        <v>855453.1399999999</v>
      </c>
      <c r="F23" s="325">
        <v>204.49037413113081</v>
      </c>
      <c r="G23" s="325">
        <v>0</v>
      </c>
      <c r="H23" s="325">
        <v>0</v>
      </c>
      <c r="I23" s="325">
        <v>0</v>
      </c>
      <c r="J23" s="325">
        <v>0</v>
      </c>
      <c r="K23" s="325"/>
      <c r="L23" s="325"/>
      <c r="M23" s="325"/>
    </row>
    <row r="24" spans="1:13" ht="15" thickBot="1" x14ac:dyDescent="0.25">
      <c r="A24" s="53"/>
      <c r="B24" s="53"/>
      <c r="C24" s="53" t="s">
        <v>194</v>
      </c>
      <c r="D24" s="25" t="s">
        <v>193</v>
      </c>
      <c r="E24" s="282">
        <f>+'Modello LA'!R24</f>
        <v>0</v>
      </c>
      <c r="F24" s="325">
        <v>0</v>
      </c>
      <c r="G24" s="325">
        <v>0</v>
      </c>
      <c r="H24" s="325">
        <v>0</v>
      </c>
      <c r="I24" s="325">
        <v>0</v>
      </c>
      <c r="J24" s="325">
        <v>0</v>
      </c>
      <c r="K24" s="330"/>
      <c r="L24" s="330"/>
      <c r="M24" s="330"/>
    </row>
    <row r="25" spans="1:13" ht="15" thickBot="1" x14ac:dyDescent="0.25">
      <c r="A25" s="57" t="s">
        <v>71</v>
      </c>
      <c r="B25" s="45"/>
      <c r="C25" s="46"/>
      <c r="D25" s="47" t="s">
        <v>72</v>
      </c>
      <c r="E25" s="256">
        <f>+'Modello LA'!R25</f>
        <v>2871954.59</v>
      </c>
      <c r="F25" s="331">
        <v>0</v>
      </c>
      <c r="G25" s="331">
        <v>0</v>
      </c>
      <c r="H25" s="331">
        <v>0</v>
      </c>
      <c r="I25" s="331">
        <v>0</v>
      </c>
      <c r="J25" s="331">
        <v>0</v>
      </c>
      <c r="K25" s="331"/>
      <c r="L25" s="331"/>
      <c r="M25" s="331"/>
    </row>
    <row r="26" spans="1:13" ht="15" thickBot="1" x14ac:dyDescent="0.25">
      <c r="A26" s="57" t="s">
        <v>195</v>
      </c>
      <c r="B26" s="45"/>
      <c r="C26" s="146"/>
      <c r="D26" s="47" t="s">
        <v>196</v>
      </c>
      <c r="E26" s="286">
        <f>+'Modello LA'!R26</f>
        <v>0</v>
      </c>
      <c r="F26" s="331">
        <v>0</v>
      </c>
      <c r="G26" s="331">
        <v>0</v>
      </c>
      <c r="H26" s="331">
        <v>0</v>
      </c>
      <c r="I26" s="331">
        <v>0</v>
      </c>
      <c r="J26" s="331">
        <v>0</v>
      </c>
      <c r="K26" s="331"/>
      <c r="L26" s="331"/>
      <c r="M26" s="331"/>
    </row>
    <row r="27" spans="1:13" ht="16.5" thickBot="1" x14ac:dyDescent="0.25">
      <c r="A27" s="58">
        <v>19999</v>
      </c>
      <c r="B27" s="59"/>
      <c r="C27" s="146"/>
      <c r="D27" s="60" t="s">
        <v>229</v>
      </c>
      <c r="E27" s="284">
        <f>+'Modello LA'!R27</f>
        <v>21495375.82</v>
      </c>
      <c r="F27" s="281">
        <f>+F10+F13+F14+F15+F16+F17+F25+F26</f>
        <v>269.19014928909741</v>
      </c>
      <c r="G27" s="284">
        <f t="shared" ref="G27:M27" si="4">+G10+G13+G14+G15+G16+G17+G25+G26</f>
        <v>0</v>
      </c>
      <c r="H27" s="284">
        <f t="shared" si="4"/>
        <v>16.246969221105097</v>
      </c>
      <c r="I27" s="281">
        <f t="shared" si="4"/>
        <v>0</v>
      </c>
      <c r="J27" s="285">
        <f t="shared" si="4"/>
        <v>0</v>
      </c>
      <c r="K27" s="285">
        <f t="shared" si="4"/>
        <v>0</v>
      </c>
      <c r="L27" s="284">
        <f t="shared" si="4"/>
        <v>0</v>
      </c>
      <c r="M27" s="283">
        <f t="shared" si="4"/>
        <v>0</v>
      </c>
    </row>
    <row r="28" spans="1:13" ht="17.45" customHeight="1" thickBot="1" x14ac:dyDescent="0.3">
      <c r="B28" s="191"/>
      <c r="C28" s="191"/>
      <c r="D28" s="202" t="s">
        <v>34</v>
      </c>
      <c r="E28" s="191"/>
      <c r="F28" s="191"/>
      <c r="G28" s="191"/>
      <c r="H28" s="191"/>
      <c r="I28" s="191"/>
      <c r="J28" s="191"/>
      <c r="K28" s="191"/>
      <c r="L28" s="191"/>
      <c r="M28" s="209"/>
    </row>
    <row r="29" spans="1:13" ht="15" thickBot="1" x14ac:dyDescent="0.25">
      <c r="A29" s="216" t="s">
        <v>73</v>
      </c>
      <c r="B29" s="217"/>
      <c r="C29" s="46"/>
      <c r="D29" s="81" t="s">
        <v>25</v>
      </c>
      <c r="E29" s="259">
        <f>+'Modello LA'!R29</f>
        <v>30211534.799999997</v>
      </c>
      <c r="F29" s="284">
        <f>+F30+F37+F43</f>
        <v>37393.780346202308</v>
      </c>
      <c r="G29" s="262">
        <f t="shared" ref="G29:M29" si="5">+G30+G37+G43</f>
        <v>299858.70142546471</v>
      </c>
      <c r="H29" s="262">
        <f t="shared" si="5"/>
        <v>0</v>
      </c>
      <c r="I29" s="262">
        <f t="shared" si="5"/>
        <v>6678.4574085158092</v>
      </c>
      <c r="J29" s="262">
        <f t="shared" si="5"/>
        <v>0</v>
      </c>
      <c r="K29" s="262">
        <f t="shared" si="5"/>
        <v>0</v>
      </c>
      <c r="L29" s="284">
        <f t="shared" si="5"/>
        <v>0</v>
      </c>
      <c r="M29" s="284">
        <f t="shared" si="5"/>
        <v>0</v>
      </c>
    </row>
    <row r="30" spans="1:13" ht="15" thickBot="1" x14ac:dyDescent="0.3">
      <c r="A30" s="63"/>
      <c r="B30" s="219" t="s">
        <v>74</v>
      </c>
      <c r="C30" s="220"/>
      <c r="D30" s="221" t="s">
        <v>27</v>
      </c>
      <c r="E30" s="284">
        <f>+'Modello LA'!R30</f>
        <v>24821076.869999997</v>
      </c>
      <c r="F30" s="282">
        <f>SUM(F31:F36)</f>
        <v>37393.780346202308</v>
      </c>
      <c r="G30" s="283">
        <f t="shared" ref="G30:M30" si="6">SUM(G31:G36)</f>
        <v>299858.70142546471</v>
      </c>
      <c r="H30" s="283">
        <f t="shared" si="6"/>
        <v>0</v>
      </c>
      <c r="I30" s="283">
        <f t="shared" si="6"/>
        <v>6678.4574085158092</v>
      </c>
      <c r="J30" s="283">
        <f t="shared" si="6"/>
        <v>0</v>
      </c>
      <c r="K30" s="283">
        <f t="shared" si="6"/>
        <v>0</v>
      </c>
      <c r="L30" s="282">
        <f t="shared" si="6"/>
        <v>0</v>
      </c>
      <c r="M30" s="283">
        <f t="shared" si="6"/>
        <v>0</v>
      </c>
    </row>
    <row r="31" spans="1:13" ht="14.25" x14ac:dyDescent="0.2">
      <c r="A31" s="53"/>
      <c r="B31" s="69"/>
      <c r="C31" s="71" t="s">
        <v>75</v>
      </c>
      <c r="D31" s="218" t="s">
        <v>76</v>
      </c>
      <c r="E31" s="265">
        <f>+'Modello LA'!R31</f>
        <v>15830452.289999999</v>
      </c>
      <c r="F31" s="325">
        <v>37393.780346202308</v>
      </c>
      <c r="G31" s="325">
        <v>299858.70142546471</v>
      </c>
      <c r="H31" s="325">
        <v>0</v>
      </c>
      <c r="I31" s="325">
        <v>6678.4574085158092</v>
      </c>
      <c r="J31" s="325">
        <v>0</v>
      </c>
      <c r="K31" s="67"/>
      <c r="L31" s="67"/>
      <c r="M31" s="25"/>
    </row>
    <row r="32" spans="1:13" ht="14.25" x14ac:dyDescent="0.2">
      <c r="A32" s="53"/>
      <c r="B32" s="66"/>
      <c r="C32" s="53" t="s">
        <v>77</v>
      </c>
      <c r="D32" s="67" t="s">
        <v>78</v>
      </c>
      <c r="E32" s="254">
        <f>+'Modello LA'!R32</f>
        <v>6012095.3600000003</v>
      </c>
      <c r="F32" s="325">
        <v>0</v>
      </c>
      <c r="G32" s="325">
        <v>0</v>
      </c>
      <c r="H32" s="325">
        <v>0</v>
      </c>
      <c r="I32" s="325">
        <v>0</v>
      </c>
      <c r="J32" s="325">
        <v>0</v>
      </c>
      <c r="K32" s="67"/>
      <c r="L32" s="155"/>
      <c r="M32" s="67"/>
    </row>
    <row r="33" spans="1:13" ht="14.25" x14ac:dyDescent="0.2">
      <c r="A33" s="53"/>
      <c r="B33" s="66"/>
      <c r="C33" s="53" t="s">
        <v>79</v>
      </c>
      <c r="D33" s="67" t="s">
        <v>81</v>
      </c>
      <c r="E33" s="254">
        <f>+'Modello LA'!R33</f>
        <v>0</v>
      </c>
      <c r="F33" s="325">
        <v>0</v>
      </c>
      <c r="G33" s="325">
        <v>0</v>
      </c>
      <c r="H33" s="325">
        <v>0</v>
      </c>
      <c r="I33" s="325">
        <v>0</v>
      </c>
      <c r="J33" s="325">
        <v>0</v>
      </c>
      <c r="K33" s="67"/>
      <c r="L33" s="155"/>
      <c r="M33" s="67"/>
    </row>
    <row r="34" spans="1:13" ht="14.25" x14ac:dyDescent="0.2">
      <c r="A34" s="53"/>
      <c r="B34" s="66"/>
      <c r="C34" s="53" t="s">
        <v>80</v>
      </c>
      <c r="D34" s="67" t="s">
        <v>83</v>
      </c>
      <c r="E34" s="254">
        <f>+'Modello LA'!R34</f>
        <v>248210.77</v>
      </c>
      <c r="F34" s="325">
        <v>0</v>
      </c>
      <c r="G34" s="325">
        <v>0</v>
      </c>
      <c r="H34" s="325">
        <v>0</v>
      </c>
      <c r="I34" s="325">
        <v>0</v>
      </c>
      <c r="J34" s="325">
        <v>0</v>
      </c>
      <c r="K34" s="67"/>
      <c r="L34" s="155"/>
      <c r="M34" s="67"/>
    </row>
    <row r="35" spans="1:13" ht="14.25" x14ac:dyDescent="0.2">
      <c r="A35" s="53"/>
      <c r="B35" s="66"/>
      <c r="C35" s="53" t="s">
        <v>82</v>
      </c>
      <c r="D35" s="68" t="s">
        <v>219</v>
      </c>
      <c r="E35" s="254">
        <f>+'Modello LA'!R35</f>
        <v>2730318.45</v>
      </c>
      <c r="F35" s="325">
        <v>0</v>
      </c>
      <c r="G35" s="325">
        <v>0</v>
      </c>
      <c r="H35" s="325">
        <v>0</v>
      </c>
      <c r="I35" s="325">
        <v>0</v>
      </c>
      <c r="J35" s="325">
        <v>0</v>
      </c>
      <c r="K35" s="68"/>
      <c r="L35" s="156"/>
      <c r="M35" s="68"/>
    </row>
    <row r="36" spans="1:13" ht="15" thickBot="1" x14ac:dyDescent="0.25">
      <c r="A36" s="53"/>
      <c r="B36" s="222"/>
      <c r="C36" s="223" t="s">
        <v>84</v>
      </c>
      <c r="D36" s="224" t="s">
        <v>203</v>
      </c>
      <c r="E36" s="282">
        <f>+'Modello LA'!R36</f>
        <v>0</v>
      </c>
      <c r="F36" s="325">
        <v>0</v>
      </c>
      <c r="G36" s="325">
        <v>0</v>
      </c>
      <c r="H36" s="325">
        <v>0</v>
      </c>
      <c r="I36" s="325">
        <v>0</v>
      </c>
      <c r="J36" s="325">
        <v>0</v>
      </c>
      <c r="K36" s="67"/>
      <c r="L36" s="155"/>
      <c r="M36" s="67"/>
    </row>
    <row r="37" spans="1:13" ht="14.25" x14ac:dyDescent="0.25">
      <c r="A37" s="63"/>
      <c r="B37" s="139" t="s">
        <v>85</v>
      </c>
      <c r="C37" s="71"/>
      <c r="D37" s="215" t="s">
        <v>28</v>
      </c>
      <c r="E37" s="265">
        <f>+'Modello LA'!R37</f>
        <v>5390457.9299999997</v>
      </c>
      <c r="F37" s="261">
        <f>SUM(F38:F42)</f>
        <v>0</v>
      </c>
      <c r="G37" s="253">
        <f t="shared" ref="G37:M37" si="7">SUM(G38:G42)</f>
        <v>0</v>
      </c>
      <c r="H37" s="253">
        <f t="shared" si="7"/>
        <v>0</v>
      </c>
      <c r="I37" s="253">
        <f t="shared" si="7"/>
        <v>0</v>
      </c>
      <c r="J37" s="253">
        <f t="shared" si="7"/>
        <v>0</v>
      </c>
      <c r="K37" s="253">
        <f t="shared" si="7"/>
        <v>0</v>
      </c>
      <c r="L37" s="253">
        <f t="shared" si="7"/>
        <v>0</v>
      </c>
      <c r="M37" s="253">
        <f t="shared" si="7"/>
        <v>0</v>
      </c>
    </row>
    <row r="38" spans="1:13" ht="14.25" x14ac:dyDescent="0.2">
      <c r="A38" s="53"/>
      <c r="B38" s="66"/>
      <c r="C38" s="53" t="s">
        <v>86</v>
      </c>
      <c r="D38" s="67" t="s">
        <v>87</v>
      </c>
      <c r="E38" s="254">
        <f>+'Modello LA'!R38</f>
        <v>5384694.5899999999</v>
      </c>
      <c r="F38" s="325">
        <v>0</v>
      </c>
      <c r="G38" s="325">
        <v>0</v>
      </c>
      <c r="H38" s="325">
        <v>0</v>
      </c>
      <c r="I38" s="325">
        <v>0</v>
      </c>
      <c r="J38" s="325">
        <v>0</v>
      </c>
      <c r="K38" s="67"/>
      <c r="L38" s="155"/>
      <c r="M38" s="67"/>
    </row>
    <row r="39" spans="1:13" ht="14.25" x14ac:dyDescent="0.2">
      <c r="A39" s="53"/>
      <c r="B39" s="66"/>
      <c r="C39" s="53" t="s">
        <v>88</v>
      </c>
      <c r="D39" s="67" t="s">
        <v>89</v>
      </c>
      <c r="E39" s="254">
        <f>+'Modello LA'!R39</f>
        <v>0</v>
      </c>
      <c r="F39" s="325">
        <v>0</v>
      </c>
      <c r="G39" s="325">
        <v>0</v>
      </c>
      <c r="H39" s="325">
        <v>0</v>
      </c>
      <c r="I39" s="325">
        <v>0</v>
      </c>
      <c r="J39" s="325">
        <v>0</v>
      </c>
      <c r="K39" s="67"/>
      <c r="L39" s="155"/>
      <c r="M39" s="67"/>
    </row>
    <row r="40" spans="1:13" ht="14.25" x14ac:dyDescent="0.2">
      <c r="A40" s="53"/>
      <c r="B40" s="66"/>
      <c r="C40" s="53" t="s">
        <v>90</v>
      </c>
      <c r="D40" s="67" t="s">
        <v>92</v>
      </c>
      <c r="E40" s="254">
        <f>+'Modello LA'!R40</f>
        <v>5763.34</v>
      </c>
      <c r="F40" s="325">
        <v>0</v>
      </c>
      <c r="G40" s="325">
        <v>0</v>
      </c>
      <c r="H40" s="325">
        <v>0</v>
      </c>
      <c r="I40" s="325">
        <v>0</v>
      </c>
      <c r="J40" s="325">
        <v>0</v>
      </c>
      <c r="K40" s="67"/>
      <c r="L40" s="155"/>
      <c r="M40" s="67"/>
    </row>
    <row r="41" spans="1:13" ht="14.25" x14ac:dyDescent="0.2">
      <c r="A41" s="53"/>
      <c r="B41" s="66"/>
      <c r="C41" s="53" t="s">
        <v>91</v>
      </c>
      <c r="D41" s="68" t="s">
        <v>220</v>
      </c>
      <c r="E41" s="254">
        <f>+'Modello LA'!R41</f>
        <v>0</v>
      </c>
      <c r="F41" s="325">
        <v>0</v>
      </c>
      <c r="G41" s="325">
        <v>0</v>
      </c>
      <c r="H41" s="325">
        <v>0</v>
      </c>
      <c r="I41" s="325">
        <v>0</v>
      </c>
      <c r="J41" s="325">
        <v>0</v>
      </c>
      <c r="K41" s="68"/>
      <c r="L41" s="156"/>
      <c r="M41" s="68"/>
    </row>
    <row r="42" spans="1:13" ht="15" thickBot="1" x14ac:dyDescent="0.25">
      <c r="A42" s="53"/>
      <c r="B42" s="222"/>
      <c r="C42" s="223" t="s">
        <v>93</v>
      </c>
      <c r="D42" s="224" t="s">
        <v>215</v>
      </c>
      <c r="E42" s="255">
        <f>+'Modello LA'!R42</f>
        <v>0</v>
      </c>
      <c r="F42" s="325">
        <v>0</v>
      </c>
      <c r="G42" s="325">
        <v>0</v>
      </c>
      <c r="H42" s="325">
        <v>0</v>
      </c>
      <c r="I42" s="325">
        <v>0</v>
      </c>
      <c r="J42" s="325">
        <v>0</v>
      </c>
      <c r="K42" s="67"/>
      <c r="L42" s="155"/>
      <c r="M42" s="67"/>
    </row>
    <row r="43" spans="1:13" ht="14.25" x14ac:dyDescent="0.2">
      <c r="A43" s="70"/>
      <c r="B43" s="139" t="s">
        <v>94</v>
      </c>
      <c r="C43" s="71"/>
      <c r="D43" s="225" t="s">
        <v>29</v>
      </c>
      <c r="E43" s="279">
        <f>+'Modello LA'!R43</f>
        <v>0</v>
      </c>
      <c r="F43" s="261">
        <f>+F44+F45</f>
        <v>0</v>
      </c>
      <c r="G43" s="253">
        <f t="shared" ref="G43:M43" si="8">+G44+G45</f>
        <v>0</v>
      </c>
      <c r="H43" s="253">
        <f t="shared" si="8"/>
        <v>0</v>
      </c>
      <c r="I43" s="253">
        <f t="shared" si="8"/>
        <v>0</v>
      </c>
      <c r="J43" s="253">
        <f t="shared" si="8"/>
        <v>0</v>
      </c>
      <c r="K43" s="253">
        <f t="shared" si="8"/>
        <v>0</v>
      </c>
      <c r="L43" s="253">
        <f t="shared" si="8"/>
        <v>0</v>
      </c>
      <c r="M43" s="253">
        <f t="shared" si="8"/>
        <v>0</v>
      </c>
    </row>
    <row r="44" spans="1:13" ht="14.25" x14ac:dyDescent="0.2">
      <c r="A44" s="53"/>
      <c r="B44" s="66"/>
      <c r="C44" s="71" t="s">
        <v>95</v>
      </c>
      <c r="D44" s="73" t="s">
        <v>230</v>
      </c>
      <c r="E44" s="254">
        <f>+'Modello LA'!R44</f>
        <v>0</v>
      </c>
      <c r="F44" s="212"/>
      <c r="G44" s="73"/>
      <c r="H44" s="73"/>
      <c r="I44" s="73"/>
      <c r="J44" s="73"/>
      <c r="K44" s="73"/>
      <c r="L44" s="158"/>
      <c r="M44" s="73"/>
    </row>
    <row r="45" spans="1:13" ht="15" thickBot="1" x14ac:dyDescent="0.25">
      <c r="A45" s="74"/>
      <c r="B45" s="75"/>
      <c r="C45" s="76" t="s">
        <v>96</v>
      </c>
      <c r="D45" s="77" t="s">
        <v>204</v>
      </c>
      <c r="E45" s="259">
        <f>+'Modello LA'!R45</f>
        <v>0</v>
      </c>
      <c r="F45" s="213"/>
      <c r="G45" s="77"/>
      <c r="H45" s="77"/>
      <c r="I45" s="77"/>
      <c r="J45" s="77"/>
      <c r="K45" s="77"/>
      <c r="L45" s="159"/>
      <c r="M45" s="77"/>
    </row>
    <row r="46" spans="1:13" ht="15" thickBot="1" x14ac:dyDescent="0.25">
      <c r="A46" s="78" t="s">
        <v>97</v>
      </c>
      <c r="B46" s="79"/>
      <c r="C46" s="80"/>
      <c r="D46" s="81" t="s">
        <v>26</v>
      </c>
      <c r="E46" s="286">
        <f>+'Modello LA'!R46</f>
        <v>6052387.2400000002</v>
      </c>
      <c r="F46" s="47"/>
      <c r="G46" s="81"/>
      <c r="H46" s="81"/>
      <c r="I46" s="81"/>
      <c r="J46" s="81"/>
      <c r="K46" s="81"/>
      <c r="L46" s="160"/>
      <c r="M46" s="81"/>
    </row>
    <row r="47" spans="1:13" ht="15" thickBot="1" x14ac:dyDescent="0.25">
      <c r="A47" s="82" t="s">
        <v>98</v>
      </c>
      <c r="B47" s="147"/>
      <c r="C47" s="83"/>
      <c r="D47" s="84" t="s">
        <v>99</v>
      </c>
      <c r="E47" s="286">
        <f>+'Modello LA'!R47</f>
        <v>116286.97</v>
      </c>
      <c r="F47" s="50"/>
      <c r="G47" s="84"/>
      <c r="H47" s="84"/>
      <c r="I47" s="84"/>
      <c r="J47" s="84"/>
      <c r="K47" s="84"/>
      <c r="L47" s="161"/>
      <c r="M47" s="84"/>
    </row>
    <row r="48" spans="1:13" ht="15" thickBot="1" x14ac:dyDescent="0.25">
      <c r="A48" s="35" t="s">
        <v>100</v>
      </c>
      <c r="B48" s="83"/>
      <c r="C48" s="85"/>
      <c r="D48" s="62" t="s">
        <v>15</v>
      </c>
      <c r="E48" s="286">
        <f>+'Modello LA'!R48</f>
        <v>9537301.4199999999</v>
      </c>
      <c r="F48" s="334">
        <v>203932.70367549028</v>
      </c>
      <c r="G48" s="335">
        <v>294499.54794211983</v>
      </c>
      <c r="H48" s="335">
        <v>0</v>
      </c>
      <c r="I48" s="335">
        <v>6559.0982633114991</v>
      </c>
      <c r="J48" s="332">
        <v>0</v>
      </c>
      <c r="K48" s="62"/>
      <c r="L48" s="154"/>
      <c r="M48" s="62"/>
    </row>
    <row r="49" spans="1:13" ht="14.25" x14ac:dyDescent="0.2">
      <c r="A49" s="86" t="s">
        <v>101</v>
      </c>
      <c r="B49" s="88"/>
      <c r="C49" s="88"/>
      <c r="D49" s="38" t="s">
        <v>16</v>
      </c>
      <c r="E49" s="277">
        <f>+'Modello LA'!R49</f>
        <v>110307760.18000001</v>
      </c>
      <c r="F49" s="261">
        <f>+F50+F51+F54</f>
        <v>1925087.3855259584</v>
      </c>
      <c r="G49" s="253">
        <f t="shared" ref="G49:M49" si="9">+G50+G51+G54</f>
        <v>4183573.0288071819</v>
      </c>
      <c r="H49" s="253">
        <f t="shared" si="9"/>
        <v>0</v>
      </c>
      <c r="I49" s="253">
        <f t="shared" si="9"/>
        <v>93176.600030228554</v>
      </c>
      <c r="J49" s="253">
        <f t="shared" si="9"/>
        <v>0</v>
      </c>
      <c r="K49" s="253">
        <f t="shared" si="9"/>
        <v>0</v>
      </c>
      <c r="L49" s="253">
        <f t="shared" si="9"/>
        <v>0</v>
      </c>
      <c r="M49" s="253">
        <f t="shared" si="9"/>
        <v>0</v>
      </c>
    </row>
    <row r="50" spans="1:13" ht="15" thickBot="1" x14ac:dyDescent="0.25">
      <c r="A50" s="89"/>
      <c r="B50" s="227" t="s">
        <v>102</v>
      </c>
      <c r="C50" s="228"/>
      <c r="D50" s="229" t="s">
        <v>103</v>
      </c>
      <c r="E50" s="255">
        <f>+'Modello LA'!R50</f>
        <v>47369719.609999999</v>
      </c>
      <c r="F50" s="333">
        <v>1675418.9907568081</v>
      </c>
      <c r="G50" s="333">
        <v>932191.60495560616</v>
      </c>
      <c r="H50" s="333">
        <v>0</v>
      </c>
      <c r="I50" s="333">
        <v>20761.785136388637</v>
      </c>
      <c r="J50" s="333">
        <v>0</v>
      </c>
      <c r="K50" s="91"/>
      <c r="L50" s="162"/>
      <c r="M50" s="91"/>
    </row>
    <row r="51" spans="1:13" ht="14.25" x14ac:dyDescent="0.2">
      <c r="A51" s="89"/>
      <c r="B51" s="141" t="s">
        <v>104</v>
      </c>
      <c r="C51" s="226"/>
      <c r="D51" s="41" t="s">
        <v>221</v>
      </c>
      <c r="E51" s="279">
        <f>+'Modello LA'!R51</f>
        <v>62938040.57</v>
      </c>
      <c r="F51" s="261">
        <f>+F52+F53</f>
        <v>249668.39476915039</v>
      </c>
      <c r="G51" s="253">
        <f t="shared" ref="G51:M51" si="10">+G52+G53</f>
        <v>3251381.4238515757</v>
      </c>
      <c r="H51" s="253">
        <f t="shared" si="10"/>
        <v>0</v>
      </c>
      <c r="I51" s="253">
        <f t="shared" si="10"/>
        <v>72414.81489383991</v>
      </c>
      <c r="J51" s="253">
        <f t="shared" si="10"/>
        <v>0</v>
      </c>
      <c r="K51" s="253">
        <f t="shared" si="10"/>
        <v>0</v>
      </c>
      <c r="L51" s="253">
        <f t="shared" si="10"/>
        <v>0</v>
      </c>
      <c r="M51" s="253">
        <f t="shared" si="10"/>
        <v>0</v>
      </c>
    </row>
    <row r="52" spans="1:13" ht="14.25" x14ac:dyDescent="0.2">
      <c r="A52" s="92"/>
      <c r="B52" s="93"/>
      <c r="C52" s="28" t="s">
        <v>105</v>
      </c>
      <c r="D52" s="26" t="s">
        <v>222</v>
      </c>
      <c r="E52" s="254">
        <f>+'Modello LA'!R52</f>
        <v>48969600.910000004</v>
      </c>
      <c r="F52" s="325">
        <v>249668.39476915039</v>
      </c>
      <c r="G52" s="325">
        <v>3251381.4238515757</v>
      </c>
      <c r="H52" s="325">
        <v>0</v>
      </c>
      <c r="I52" s="325">
        <v>72414.81489383991</v>
      </c>
      <c r="J52" s="336">
        <v>0</v>
      </c>
      <c r="K52" s="26"/>
      <c r="L52" s="163"/>
      <c r="M52" s="26"/>
    </row>
    <row r="53" spans="1:13" ht="14.25" x14ac:dyDescent="0.2">
      <c r="A53" s="92"/>
      <c r="B53" s="93"/>
      <c r="C53" s="28" t="s">
        <v>198</v>
      </c>
      <c r="D53" s="26" t="s">
        <v>223</v>
      </c>
      <c r="E53" s="254">
        <f>+'Modello LA'!R53</f>
        <v>13968439.66</v>
      </c>
      <c r="F53" s="325">
        <v>0</v>
      </c>
      <c r="G53" s="325">
        <v>0</v>
      </c>
      <c r="H53" s="325">
        <v>0</v>
      </c>
      <c r="I53" s="325">
        <v>0</v>
      </c>
      <c r="J53" s="336">
        <v>0</v>
      </c>
      <c r="K53" s="26"/>
      <c r="L53" s="163"/>
      <c r="M53" s="26"/>
    </row>
    <row r="54" spans="1:13" ht="15" thickBot="1" x14ac:dyDescent="0.25">
      <c r="A54" s="28"/>
      <c r="B54" s="140" t="s">
        <v>106</v>
      </c>
      <c r="C54" s="90"/>
      <c r="D54" s="91" t="s">
        <v>224</v>
      </c>
      <c r="E54" s="259">
        <f>+'Modello LA'!R54</f>
        <v>0</v>
      </c>
      <c r="F54" s="333">
        <v>0</v>
      </c>
      <c r="G54" s="333">
        <v>0</v>
      </c>
      <c r="H54" s="333">
        <v>0</v>
      </c>
      <c r="I54" s="333">
        <v>0</v>
      </c>
      <c r="J54" s="333">
        <v>0</v>
      </c>
      <c r="K54" s="91"/>
      <c r="L54" s="162"/>
      <c r="M54" s="91"/>
    </row>
    <row r="55" spans="1:13" ht="15" thickBot="1" x14ac:dyDescent="0.25">
      <c r="A55" s="106" t="s">
        <v>107</v>
      </c>
      <c r="B55" s="107"/>
      <c r="C55" s="232"/>
      <c r="D55" s="230" t="s">
        <v>30</v>
      </c>
      <c r="E55" s="286">
        <f>+'Modello LA'!R55</f>
        <v>5977485.4000000004</v>
      </c>
      <c r="F55" s="261">
        <f>+F56+F60</f>
        <v>0</v>
      </c>
      <c r="G55" s="253">
        <f t="shared" ref="G55:M55" si="11">+G56+G60</f>
        <v>0</v>
      </c>
      <c r="H55" s="253">
        <f t="shared" si="11"/>
        <v>0</v>
      </c>
      <c r="I55" s="253">
        <f t="shared" si="11"/>
        <v>0</v>
      </c>
      <c r="J55" s="253">
        <f t="shared" si="11"/>
        <v>0</v>
      </c>
      <c r="K55" s="253">
        <f t="shared" si="11"/>
        <v>0</v>
      </c>
      <c r="L55" s="253">
        <f t="shared" si="11"/>
        <v>0</v>
      </c>
      <c r="M55" s="253">
        <f t="shared" si="11"/>
        <v>0</v>
      </c>
    </row>
    <row r="56" spans="1:13" ht="14.25" x14ac:dyDescent="0.2">
      <c r="A56" s="234"/>
      <c r="B56" s="141" t="s">
        <v>108</v>
      </c>
      <c r="C56" s="88"/>
      <c r="D56" s="231" t="s">
        <v>109</v>
      </c>
      <c r="E56" s="277">
        <f>+'Modello LA'!R56</f>
        <v>1174274.32</v>
      </c>
      <c r="F56" s="261">
        <f>+F57+F58+F59</f>
        <v>0</v>
      </c>
      <c r="G56" s="253">
        <f t="shared" ref="G56:M56" si="12">+G57+G58+G59</f>
        <v>0</v>
      </c>
      <c r="H56" s="253">
        <f t="shared" si="12"/>
        <v>0</v>
      </c>
      <c r="I56" s="253">
        <f t="shared" si="12"/>
        <v>0</v>
      </c>
      <c r="J56" s="253">
        <f t="shared" si="12"/>
        <v>0</v>
      </c>
      <c r="K56" s="253">
        <f t="shared" si="12"/>
        <v>0</v>
      </c>
      <c r="L56" s="253">
        <f t="shared" si="12"/>
        <v>0</v>
      </c>
      <c r="M56" s="253">
        <f t="shared" si="12"/>
        <v>0</v>
      </c>
    </row>
    <row r="57" spans="1:13" ht="14.25" x14ac:dyDescent="0.2">
      <c r="A57" s="89"/>
      <c r="B57" s="141"/>
      <c r="C57" s="28" t="s">
        <v>231</v>
      </c>
      <c r="D57" s="26" t="s">
        <v>111</v>
      </c>
      <c r="E57" s="254">
        <f>+'Modello LA'!R57</f>
        <v>998133.17</v>
      </c>
      <c r="F57" s="325">
        <v>0</v>
      </c>
      <c r="G57" s="325">
        <v>0</v>
      </c>
      <c r="H57" s="325">
        <v>0</v>
      </c>
      <c r="I57" s="325">
        <v>0</v>
      </c>
      <c r="J57" s="336">
        <v>0</v>
      </c>
      <c r="K57" s="41"/>
      <c r="L57" s="151"/>
      <c r="M57" s="41"/>
    </row>
    <row r="58" spans="1:13" ht="14.25" x14ac:dyDescent="0.2">
      <c r="A58" s="98"/>
      <c r="B58" s="141"/>
      <c r="C58" s="28" t="s">
        <v>232</v>
      </c>
      <c r="D58" s="26" t="s">
        <v>112</v>
      </c>
      <c r="E58" s="254">
        <f>+'Modello LA'!R58</f>
        <v>117427.43</v>
      </c>
      <c r="F58" s="325">
        <v>0</v>
      </c>
      <c r="G58" s="325">
        <v>0</v>
      </c>
      <c r="H58" s="325">
        <v>0</v>
      </c>
      <c r="I58" s="325">
        <v>0</v>
      </c>
      <c r="J58" s="336">
        <v>0</v>
      </c>
      <c r="K58" s="41"/>
      <c r="L58" s="151"/>
      <c r="M58" s="41"/>
    </row>
    <row r="59" spans="1:13" ht="14.25" x14ac:dyDescent="0.2">
      <c r="A59" s="98"/>
      <c r="B59" s="141"/>
      <c r="C59" s="28" t="s">
        <v>233</v>
      </c>
      <c r="D59" s="26" t="s">
        <v>216</v>
      </c>
      <c r="E59" s="254">
        <f>+'Modello LA'!R59</f>
        <v>58713.72</v>
      </c>
      <c r="F59" s="325">
        <v>0</v>
      </c>
      <c r="G59" s="325">
        <v>0</v>
      </c>
      <c r="H59" s="325">
        <v>0</v>
      </c>
      <c r="I59" s="325">
        <v>0</v>
      </c>
      <c r="J59" s="336">
        <v>0</v>
      </c>
      <c r="K59" s="41"/>
      <c r="L59" s="151"/>
      <c r="M59" s="41"/>
    </row>
    <row r="60" spans="1:13" ht="15.75" thickBot="1" x14ac:dyDescent="0.3">
      <c r="A60" s="235"/>
      <c r="B60" s="143" t="s">
        <v>110</v>
      </c>
      <c r="C60" s="236"/>
      <c r="D60" s="229" t="s">
        <v>113</v>
      </c>
      <c r="E60" s="255">
        <f>+'Modello LA'!R60</f>
        <v>4803211.08</v>
      </c>
      <c r="F60" s="333">
        <v>0</v>
      </c>
      <c r="G60" s="333">
        <v>0</v>
      </c>
      <c r="H60" s="333">
        <v>0</v>
      </c>
      <c r="I60" s="333">
        <v>0</v>
      </c>
      <c r="J60" s="333">
        <v>0</v>
      </c>
      <c r="K60" s="41"/>
      <c r="L60" s="151"/>
      <c r="M60" s="41"/>
    </row>
    <row r="61" spans="1:13" ht="15" thickBot="1" x14ac:dyDescent="0.25">
      <c r="A61" s="119" t="s">
        <v>114</v>
      </c>
      <c r="B61" s="107"/>
      <c r="C61" s="237"/>
      <c r="D61" s="81" t="s">
        <v>41</v>
      </c>
      <c r="E61" s="256">
        <f>+'Modello LA'!R61</f>
        <v>128954936.69</v>
      </c>
      <c r="F61" s="284">
        <f>+F62+F68+F74</f>
        <v>1460236.7949149474</v>
      </c>
      <c r="G61" s="253">
        <f t="shared" ref="G61:M61" si="13">+G62+G68+G74</f>
        <v>10229426.018333739</v>
      </c>
      <c r="H61" s="253">
        <f t="shared" si="13"/>
        <v>37022.785972299273</v>
      </c>
      <c r="I61" s="253">
        <f t="shared" si="13"/>
        <v>227829.92673629877</v>
      </c>
      <c r="J61" s="253">
        <f t="shared" si="13"/>
        <v>3818647.6929493244</v>
      </c>
      <c r="K61" s="253">
        <f t="shared" si="13"/>
        <v>0</v>
      </c>
      <c r="L61" s="253">
        <f t="shared" si="13"/>
        <v>132544.35</v>
      </c>
      <c r="M61" s="253">
        <f t="shared" si="13"/>
        <v>0</v>
      </c>
    </row>
    <row r="62" spans="1:13" ht="14.25" x14ac:dyDescent="0.2">
      <c r="A62" s="234"/>
      <c r="B62" s="141" t="s">
        <v>115</v>
      </c>
      <c r="C62" s="238"/>
      <c r="D62" s="41" t="s">
        <v>116</v>
      </c>
      <c r="E62" s="277">
        <f>+'Modello LA'!R62</f>
        <v>109524084.09999999</v>
      </c>
      <c r="F62" s="261">
        <f>SUM(F63:F67)</f>
        <v>0</v>
      </c>
      <c r="G62" s="253">
        <f t="shared" ref="G62:M62" si="14">SUM(G63:G67)</f>
        <v>0</v>
      </c>
      <c r="H62" s="253">
        <f t="shared" si="14"/>
        <v>0</v>
      </c>
      <c r="I62" s="253">
        <f t="shared" si="14"/>
        <v>0</v>
      </c>
      <c r="J62" s="253">
        <f t="shared" si="14"/>
        <v>3581370.0924229156</v>
      </c>
      <c r="K62" s="253">
        <f t="shared" si="14"/>
        <v>0</v>
      </c>
      <c r="L62" s="253">
        <f t="shared" si="14"/>
        <v>0</v>
      </c>
      <c r="M62" s="253">
        <f t="shared" si="14"/>
        <v>0</v>
      </c>
    </row>
    <row r="63" spans="1:13" ht="14.25" x14ac:dyDescent="0.2">
      <c r="A63" s="28"/>
      <c r="B63" s="94"/>
      <c r="C63" s="28" t="s">
        <v>117</v>
      </c>
      <c r="D63" s="25" t="s">
        <v>118</v>
      </c>
      <c r="E63" s="254">
        <f>+'Modello LA'!R63</f>
        <v>31367164.039999995</v>
      </c>
      <c r="F63" s="325">
        <v>0</v>
      </c>
      <c r="G63" s="325">
        <v>0</v>
      </c>
      <c r="H63" s="325">
        <v>0</v>
      </c>
      <c r="I63" s="325">
        <v>0</v>
      </c>
      <c r="J63" s="325">
        <v>192586.81654892655</v>
      </c>
      <c r="K63" s="25"/>
      <c r="L63" s="153"/>
      <c r="M63" s="25"/>
    </row>
    <row r="64" spans="1:13" ht="24" x14ac:dyDescent="0.2">
      <c r="A64" s="28"/>
      <c r="B64" s="94"/>
      <c r="C64" s="28" t="s">
        <v>119</v>
      </c>
      <c r="D64" s="25" t="s">
        <v>209</v>
      </c>
      <c r="E64" s="254">
        <f>+'Modello LA'!R64</f>
        <v>27973814.859999999</v>
      </c>
      <c r="F64" s="325">
        <v>0</v>
      </c>
      <c r="G64" s="325">
        <v>0</v>
      </c>
      <c r="H64" s="325">
        <v>0</v>
      </c>
      <c r="I64" s="325">
        <v>0</v>
      </c>
      <c r="J64" s="325">
        <v>1221459.6280996213</v>
      </c>
      <c r="K64" s="25"/>
      <c r="L64" s="153"/>
      <c r="M64" s="25"/>
    </row>
    <row r="65" spans="1:13" ht="14.25" x14ac:dyDescent="0.2">
      <c r="A65" s="28"/>
      <c r="B65" s="94"/>
      <c r="C65" s="28" t="s">
        <v>120</v>
      </c>
      <c r="D65" s="25" t="s">
        <v>207</v>
      </c>
      <c r="E65" s="254">
        <f>+'Modello LA'!R65</f>
        <v>50183105.199999988</v>
      </c>
      <c r="F65" s="325">
        <v>0</v>
      </c>
      <c r="G65" s="325">
        <v>0</v>
      </c>
      <c r="H65" s="325">
        <v>0</v>
      </c>
      <c r="I65" s="325">
        <v>0</v>
      </c>
      <c r="J65" s="325">
        <v>2167323.6477743681</v>
      </c>
      <c r="K65" s="25"/>
      <c r="L65" s="153"/>
      <c r="M65" s="25"/>
    </row>
    <row r="66" spans="1:13" ht="24" x14ac:dyDescent="0.2">
      <c r="A66" s="28"/>
      <c r="B66" s="94"/>
      <c r="C66" s="28" t="s">
        <v>121</v>
      </c>
      <c r="D66" s="25" t="s">
        <v>123</v>
      </c>
      <c r="E66" s="254">
        <f>+'Modello LA'!R66</f>
        <v>0</v>
      </c>
      <c r="F66" s="325">
        <v>0</v>
      </c>
      <c r="G66" s="325">
        <v>0</v>
      </c>
      <c r="H66" s="325">
        <v>0</v>
      </c>
      <c r="I66" s="325">
        <v>0</v>
      </c>
      <c r="J66" s="325">
        <v>0</v>
      </c>
      <c r="K66" s="25"/>
      <c r="L66" s="153"/>
      <c r="M66" s="25"/>
    </row>
    <row r="67" spans="1:13" ht="24.75" thickBot="1" x14ac:dyDescent="0.25">
      <c r="A67" s="28"/>
      <c r="B67" s="94"/>
      <c r="C67" s="239" t="s">
        <v>122</v>
      </c>
      <c r="D67" s="224" t="s">
        <v>205</v>
      </c>
      <c r="E67" s="259">
        <f>+'Modello LA'!R67</f>
        <v>0</v>
      </c>
      <c r="F67" s="325">
        <v>0</v>
      </c>
      <c r="G67" s="325">
        <v>0</v>
      </c>
      <c r="H67" s="325">
        <v>0</v>
      </c>
      <c r="I67" s="325">
        <v>0</v>
      </c>
      <c r="J67" s="325">
        <v>0</v>
      </c>
      <c r="K67" s="25"/>
      <c r="L67" s="153"/>
      <c r="M67" s="25"/>
    </row>
    <row r="68" spans="1:13" ht="14.25" x14ac:dyDescent="0.2">
      <c r="A68" s="95"/>
      <c r="B68" s="140" t="s">
        <v>124</v>
      </c>
      <c r="C68" s="238"/>
      <c r="D68" s="41" t="s">
        <v>125</v>
      </c>
      <c r="E68" s="277">
        <f>+'Modello LA'!R68</f>
        <v>19100068.950000003</v>
      </c>
      <c r="F68" s="261">
        <f>SUM(F69:F73)</f>
        <v>1460236.7949149474</v>
      </c>
      <c r="G68" s="253">
        <f t="shared" ref="G68:M68" si="15">SUM(G69:G73)</f>
        <v>10229426.018333739</v>
      </c>
      <c r="H68" s="253">
        <f t="shared" si="15"/>
        <v>37022.785972299273</v>
      </c>
      <c r="I68" s="253">
        <f t="shared" si="15"/>
        <v>227829.92673629877</v>
      </c>
      <c r="J68" s="253">
        <f t="shared" si="15"/>
        <v>237277.60052640879</v>
      </c>
      <c r="K68" s="253">
        <f t="shared" si="15"/>
        <v>0</v>
      </c>
      <c r="L68" s="253">
        <f t="shared" si="15"/>
        <v>132544.35</v>
      </c>
      <c r="M68" s="253">
        <f t="shared" si="15"/>
        <v>0</v>
      </c>
    </row>
    <row r="69" spans="1:13" ht="24" x14ac:dyDescent="0.2">
      <c r="A69" s="28"/>
      <c r="B69" s="94"/>
      <c r="C69" s="28" t="s">
        <v>126</v>
      </c>
      <c r="D69" s="25" t="s">
        <v>127</v>
      </c>
      <c r="E69" s="254">
        <f>+'Modello LA'!R69</f>
        <v>0</v>
      </c>
      <c r="F69" s="325">
        <v>390841.26587926369</v>
      </c>
      <c r="G69" s="325">
        <v>3180412.8190635559</v>
      </c>
      <c r="H69" s="325">
        <v>16606.328931442262</v>
      </c>
      <c r="I69" s="325">
        <v>70834.201084183966</v>
      </c>
      <c r="J69" s="325">
        <v>70.75324484677779</v>
      </c>
      <c r="K69" s="325"/>
      <c r="L69" s="325">
        <v>80640.748812214835</v>
      </c>
      <c r="M69" s="25"/>
    </row>
    <row r="70" spans="1:13" ht="24" x14ac:dyDescent="0.2">
      <c r="A70" s="28"/>
      <c r="B70" s="94"/>
      <c r="C70" s="28" t="s">
        <v>128</v>
      </c>
      <c r="D70" s="25" t="s">
        <v>210</v>
      </c>
      <c r="E70" s="254">
        <f>+'Modello LA'!R70</f>
        <v>3011629.26</v>
      </c>
      <c r="F70" s="325">
        <v>256898.72597582184</v>
      </c>
      <c r="G70" s="325">
        <v>2512961.5960223097</v>
      </c>
      <c r="H70" s="325">
        <v>6740.7388448206593</v>
      </c>
      <c r="I70" s="325">
        <v>55968.717627634185</v>
      </c>
      <c r="J70" s="325">
        <v>88734.637938497428</v>
      </c>
      <c r="K70" s="325"/>
      <c r="L70" s="325">
        <v>15538.107702947234</v>
      </c>
      <c r="M70" s="25"/>
    </row>
    <row r="71" spans="1:13" ht="24" x14ac:dyDescent="0.2">
      <c r="A71" s="28"/>
      <c r="B71" s="94"/>
      <c r="C71" s="28" t="s">
        <v>129</v>
      </c>
      <c r="D71" s="25" t="s">
        <v>208</v>
      </c>
      <c r="E71" s="254">
        <f>+'Modello LA'!R71</f>
        <v>16088439.689999998</v>
      </c>
      <c r="F71" s="325">
        <v>812496.80305986165</v>
      </c>
      <c r="G71" s="325">
        <v>4536051.6032478735</v>
      </c>
      <c r="H71" s="325">
        <v>13675.718196036354</v>
      </c>
      <c r="I71" s="325">
        <v>101027.00802448064</v>
      </c>
      <c r="J71" s="325">
        <v>148472.20934306458</v>
      </c>
      <c r="K71" s="325"/>
      <c r="L71" s="325">
        <v>36365.493484837927</v>
      </c>
      <c r="M71" s="25"/>
    </row>
    <row r="72" spans="1:13" ht="24" x14ac:dyDescent="0.2">
      <c r="A72" s="28"/>
      <c r="B72" s="94"/>
      <c r="C72" s="28" t="s">
        <v>130</v>
      </c>
      <c r="D72" s="25" t="s">
        <v>132</v>
      </c>
      <c r="E72" s="254">
        <f>+'Modello LA'!R72</f>
        <v>0</v>
      </c>
      <c r="F72" s="325">
        <v>0</v>
      </c>
      <c r="G72" s="325">
        <v>0</v>
      </c>
      <c r="H72" s="325">
        <v>0</v>
      </c>
      <c r="I72" s="325">
        <v>0</v>
      </c>
      <c r="J72" s="325">
        <v>0</v>
      </c>
      <c r="K72" s="325"/>
      <c r="L72" s="325"/>
      <c r="M72" s="25"/>
    </row>
    <row r="73" spans="1:13" ht="24" x14ac:dyDescent="0.2">
      <c r="A73" s="28"/>
      <c r="B73" s="94"/>
      <c r="C73" s="28" t="s">
        <v>131</v>
      </c>
      <c r="D73" s="25" t="s">
        <v>206</v>
      </c>
      <c r="E73" s="254">
        <f>+'Modello LA'!R73</f>
        <v>0</v>
      </c>
      <c r="F73" s="325">
        <v>0</v>
      </c>
      <c r="G73" s="325">
        <v>0</v>
      </c>
      <c r="H73" s="325">
        <v>0</v>
      </c>
      <c r="I73" s="325">
        <v>0</v>
      </c>
      <c r="J73" s="325">
        <v>0</v>
      </c>
      <c r="K73" s="325"/>
      <c r="L73" s="325"/>
      <c r="M73" s="25"/>
    </row>
    <row r="74" spans="1:13" ht="15" thickBot="1" x14ac:dyDescent="0.25">
      <c r="A74" s="28"/>
      <c r="B74" s="140" t="s">
        <v>234</v>
      </c>
      <c r="C74" s="28"/>
      <c r="D74" s="91" t="s">
        <v>235</v>
      </c>
      <c r="E74" s="259">
        <f>+'Modello LA'!R74</f>
        <v>330783.64</v>
      </c>
      <c r="F74" s="333">
        <v>0</v>
      </c>
      <c r="G74" s="333">
        <v>0</v>
      </c>
      <c r="H74" s="333">
        <v>0</v>
      </c>
      <c r="I74" s="333">
        <v>0</v>
      </c>
      <c r="J74" s="333">
        <v>0</v>
      </c>
      <c r="K74" s="91"/>
      <c r="L74" s="162"/>
      <c r="M74" s="91"/>
    </row>
    <row r="75" spans="1:13" ht="15" thickBot="1" x14ac:dyDescent="0.25">
      <c r="A75" s="233" t="s">
        <v>133</v>
      </c>
      <c r="B75" s="107"/>
      <c r="C75" s="240"/>
      <c r="D75" s="84" t="s">
        <v>211</v>
      </c>
      <c r="E75" s="284">
        <f>+'Modello LA'!R75</f>
        <v>18092381.609999999</v>
      </c>
      <c r="F75" s="261">
        <f>+F76+F79+F80+F81+F82+F83</f>
        <v>0</v>
      </c>
      <c r="G75" s="253">
        <f t="shared" ref="G75:M75" si="16">+G76+G79+G80+G81+G82+G83</f>
        <v>0</v>
      </c>
      <c r="H75" s="253">
        <f t="shared" si="16"/>
        <v>0</v>
      </c>
      <c r="I75" s="253">
        <f t="shared" si="16"/>
        <v>0</v>
      </c>
      <c r="J75" s="253">
        <f t="shared" si="16"/>
        <v>0</v>
      </c>
      <c r="K75" s="253">
        <f t="shared" si="16"/>
        <v>0</v>
      </c>
      <c r="L75" s="253">
        <f t="shared" si="16"/>
        <v>0</v>
      </c>
      <c r="M75" s="253">
        <f t="shared" si="16"/>
        <v>0</v>
      </c>
    </row>
    <row r="76" spans="1:13" ht="14.25" x14ac:dyDescent="0.2">
      <c r="A76" s="234"/>
      <c r="B76" s="241" t="s">
        <v>134</v>
      </c>
      <c r="C76" s="238"/>
      <c r="D76" s="231" t="s">
        <v>135</v>
      </c>
      <c r="E76" s="265">
        <f>+'Modello LA'!R76</f>
        <v>5596915.8099999996</v>
      </c>
      <c r="F76" s="261">
        <f>+F77+F78</f>
        <v>0</v>
      </c>
      <c r="G76" s="253">
        <f t="shared" ref="G76:M76" si="17">+G77+G78</f>
        <v>0</v>
      </c>
      <c r="H76" s="253">
        <f t="shared" si="17"/>
        <v>0</v>
      </c>
      <c r="I76" s="253">
        <f t="shared" si="17"/>
        <v>0</v>
      </c>
      <c r="J76" s="253">
        <f t="shared" si="17"/>
        <v>0</v>
      </c>
      <c r="K76" s="253">
        <f t="shared" si="17"/>
        <v>0</v>
      </c>
      <c r="L76" s="253">
        <f t="shared" si="17"/>
        <v>0</v>
      </c>
      <c r="M76" s="253">
        <f t="shared" si="17"/>
        <v>0</v>
      </c>
    </row>
    <row r="77" spans="1:13" ht="14.25" x14ac:dyDescent="0.2">
      <c r="A77" s="28"/>
      <c r="B77" s="28"/>
      <c r="C77" s="104" t="s">
        <v>136</v>
      </c>
      <c r="D77" s="67" t="s">
        <v>31</v>
      </c>
      <c r="E77" s="254">
        <f>+'Modello LA'!R77</f>
        <v>5432975.0599999996</v>
      </c>
      <c r="F77" s="25"/>
      <c r="G77" s="67"/>
      <c r="H77" s="67"/>
      <c r="I77" s="67"/>
      <c r="J77" s="67"/>
      <c r="K77" s="67"/>
      <c r="L77" s="155"/>
      <c r="M77" s="67"/>
    </row>
    <row r="78" spans="1:13" ht="14.25" x14ac:dyDescent="0.2">
      <c r="A78" s="28"/>
      <c r="B78" s="28"/>
      <c r="C78" s="104" t="s">
        <v>137</v>
      </c>
      <c r="D78" s="67" t="s">
        <v>138</v>
      </c>
      <c r="E78" s="254">
        <f>+'Modello LA'!R78</f>
        <v>163940.74999999997</v>
      </c>
      <c r="F78" s="25"/>
      <c r="G78" s="67"/>
      <c r="H78" s="67"/>
      <c r="I78" s="67"/>
      <c r="J78" s="67"/>
      <c r="K78" s="67"/>
      <c r="L78" s="155"/>
      <c r="M78" s="67"/>
    </row>
    <row r="79" spans="1:13" ht="27" x14ac:dyDescent="0.2">
      <c r="A79" s="28"/>
      <c r="B79" s="142" t="s">
        <v>139</v>
      </c>
      <c r="C79" s="104"/>
      <c r="D79" s="72" t="s">
        <v>140</v>
      </c>
      <c r="E79" s="254">
        <f>+'Modello LA'!R79</f>
        <v>3421611.79</v>
      </c>
      <c r="F79" s="91"/>
      <c r="G79" s="72"/>
      <c r="H79" s="72"/>
      <c r="I79" s="72"/>
      <c r="J79" s="72"/>
      <c r="K79" s="72"/>
      <c r="L79" s="157"/>
      <c r="M79" s="72"/>
    </row>
    <row r="80" spans="1:13" ht="27" x14ac:dyDescent="0.2">
      <c r="A80" s="89"/>
      <c r="B80" s="142" t="s">
        <v>141</v>
      </c>
      <c r="C80" s="103"/>
      <c r="D80" s="72" t="s">
        <v>142</v>
      </c>
      <c r="E80" s="254">
        <f>+'Modello LA'!R80</f>
        <v>0</v>
      </c>
      <c r="F80" s="91"/>
      <c r="G80" s="72"/>
      <c r="H80" s="72"/>
      <c r="I80" s="72"/>
      <c r="J80" s="72"/>
      <c r="K80" s="72"/>
      <c r="L80" s="157"/>
      <c r="M80" s="72"/>
    </row>
    <row r="81" spans="1:13" ht="27" x14ac:dyDescent="0.2">
      <c r="A81" s="89"/>
      <c r="B81" s="142" t="s">
        <v>143</v>
      </c>
      <c r="C81" s="103"/>
      <c r="D81" s="72" t="s">
        <v>144</v>
      </c>
      <c r="E81" s="254">
        <f>+'Modello LA'!R81</f>
        <v>4742401.45</v>
      </c>
      <c r="F81" s="91"/>
      <c r="G81" s="72"/>
      <c r="H81" s="72"/>
      <c r="I81" s="72"/>
      <c r="J81" s="72"/>
      <c r="K81" s="72"/>
      <c r="L81" s="157"/>
      <c r="M81" s="72"/>
    </row>
    <row r="82" spans="1:13" ht="27" x14ac:dyDescent="0.2">
      <c r="A82" s="89"/>
      <c r="B82" s="142" t="s">
        <v>145</v>
      </c>
      <c r="C82" s="103"/>
      <c r="D82" s="72" t="s">
        <v>146</v>
      </c>
      <c r="E82" s="254">
        <f>+'Modello LA'!R82</f>
        <v>0</v>
      </c>
      <c r="F82" s="91"/>
      <c r="G82" s="72"/>
      <c r="H82" s="72"/>
      <c r="I82" s="72"/>
      <c r="J82" s="72"/>
      <c r="K82" s="72"/>
      <c r="L82" s="157"/>
      <c r="M82" s="72"/>
    </row>
    <row r="83" spans="1:13" ht="27.75" thickBot="1" x14ac:dyDescent="0.25">
      <c r="A83" s="89"/>
      <c r="B83" s="142" t="s">
        <v>147</v>
      </c>
      <c r="C83" s="103"/>
      <c r="D83" s="72" t="s">
        <v>148</v>
      </c>
      <c r="E83" s="259">
        <f>+'Modello LA'!R83</f>
        <v>4331452.5599999996</v>
      </c>
      <c r="F83" s="91"/>
      <c r="G83" s="72"/>
      <c r="H83" s="72"/>
      <c r="I83" s="72"/>
      <c r="J83" s="72"/>
      <c r="K83" s="72"/>
      <c r="L83" s="157"/>
      <c r="M83" s="72"/>
    </row>
    <row r="84" spans="1:13" ht="14.25" x14ac:dyDescent="0.2">
      <c r="A84" s="86" t="s">
        <v>149</v>
      </c>
      <c r="B84" s="88"/>
      <c r="C84" s="102"/>
      <c r="D84" s="38" t="s">
        <v>212</v>
      </c>
      <c r="E84" s="277">
        <f>+'Modello LA'!R84</f>
        <v>5685194.1600000001</v>
      </c>
      <c r="F84" s="261">
        <f>SUM(F85:F89)</f>
        <v>0</v>
      </c>
      <c r="G84" s="253">
        <f t="shared" ref="G84:M84" si="18">SUM(G85:G89)</f>
        <v>0</v>
      </c>
      <c r="H84" s="253">
        <f t="shared" si="18"/>
        <v>0</v>
      </c>
      <c r="I84" s="253">
        <f t="shared" si="18"/>
        <v>0</v>
      </c>
      <c r="J84" s="253">
        <f t="shared" si="18"/>
        <v>0</v>
      </c>
      <c r="K84" s="253">
        <f t="shared" si="18"/>
        <v>0</v>
      </c>
      <c r="L84" s="253">
        <f t="shared" si="18"/>
        <v>0</v>
      </c>
      <c r="M84" s="253">
        <f t="shared" si="18"/>
        <v>0</v>
      </c>
    </row>
    <row r="85" spans="1:13" ht="14.25" x14ac:dyDescent="0.2">
      <c r="A85" s="89"/>
      <c r="B85" s="142" t="s">
        <v>150</v>
      </c>
      <c r="C85" s="103"/>
      <c r="D85" s="91" t="s">
        <v>151</v>
      </c>
      <c r="E85" s="254">
        <f>+'Modello LA'!R85</f>
        <v>582366.09</v>
      </c>
      <c r="F85" s="91"/>
      <c r="G85" s="91"/>
      <c r="H85" s="91"/>
      <c r="I85" s="91"/>
      <c r="J85" s="91"/>
      <c r="K85" s="91"/>
      <c r="L85" s="162"/>
      <c r="M85" s="91"/>
    </row>
    <row r="86" spans="1:13" ht="14.25" x14ac:dyDescent="0.2">
      <c r="A86" s="89"/>
      <c r="B86" s="142" t="s">
        <v>152</v>
      </c>
      <c r="C86" s="103"/>
      <c r="D86" s="91" t="s">
        <v>153</v>
      </c>
      <c r="E86" s="254">
        <f>+'Modello LA'!R86</f>
        <v>0</v>
      </c>
      <c r="F86" s="91"/>
      <c r="G86" s="91"/>
      <c r="H86" s="91"/>
      <c r="I86" s="91"/>
      <c r="J86" s="91"/>
      <c r="K86" s="91"/>
      <c r="L86" s="162"/>
      <c r="M86" s="91"/>
    </row>
    <row r="87" spans="1:13" ht="27" x14ac:dyDescent="0.2">
      <c r="A87" s="89"/>
      <c r="B87" s="142" t="s">
        <v>154</v>
      </c>
      <c r="C87" s="103"/>
      <c r="D87" s="91" t="s">
        <v>155</v>
      </c>
      <c r="E87" s="254">
        <f>+'Modello LA'!R87</f>
        <v>668930.86</v>
      </c>
      <c r="F87" s="91"/>
      <c r="G87" s="91"/>
      <c r="H87" s="91"/>
      <c r="I87" s="91"/>
      <c r="J87" s="91"/>
      <c r="K87" s="91"/>
      <c r="L87" s="162"/>
      <c r="M87" s="91"/>
    </row>
    <row r="88" spans="1:13" ht="14.25" x14ac:dyDescent="0.2">
      <c r="A88" s="89"/>
      <c r="B88" s="142" t="s">
        <v>156</v>
      </c>
      <c r="C88" s="103"/>
      <c r="D88" s="91" t="s">
        <v>157</v>
      </c>
      <c r="E88" s="254">
        <f>+'Modello LA'!R88</f>
        <v>3884844.66</v>
      </c>
      <c r="F88" s="91"/>
      <c r="G88" s="91"/>
      <c r="H88" s="91"/>
      <c r="I88" s="91"/>
      <c r="J88" s="91"/>
      <c r="K88" s="91"/>
      <c r="L88" s="162"/>
      <c r="M88" s="91"/>
    </row>
    <row r="89" spans="1:13" ht="27.75" thickBot="1" x14ac:dyDescent="0.25">
      <c r="A89" s="89"/>
      <c r="B89" s="142" t="s">
        <v>158</v>
      </c>
      <c r="C89" s="103"/>
      <c r="D89" s="91" t="s">
        <v>159</v>
      </c>
      <c r="E89" s="259">
        <f>+'Modello LA'!R89</f>
        <v>549052.55000000005</v>
      </c>
      <c r="F89" s="91"/>
      <c r="G89" s="91"/>
      <c r="H89" s="91"/>
      <c r="I89" s="91"/>
      <c r="J89" s="91"/>
      <c r="K89" s="91"/>
      <c r="L89" s="162"/>
      <c r="M89" s="91"/>
    </row>
    <row r="90" spans="1:13" ht="14.25" x14ac:dyDescent="0.2">
      <c r="A90" s="86" t="s">
        <v>160</v>
      </c>
      <c r="B90" s="86"/>
      <c r="C90" s="105"/>
      <c r="D90" s="38" t="s">
        <v>213</v>
      </c>
      <c r="E90" s="277">
        <f>+'Modello LA'!R90</f>
        <v>30361682.59</v>
      </c>
      <c r="F90" s="261">
        <f>SUM(F91:F96)</f>
        <v>0</v>
      </c>
      <c r="G90" s="253">
        <f t="shared" ref="G90:M90" si="19">SUM(G91:G96)</f>
        <v>0</v>
      </c>
      <c r="H90" s="253">
        <f t="shared" si="19"/>
        <v>0</v>
      </c>
      <c r="I90" s="253">
        <f t="shared" si="19"/>
        <v>0</v>
      </c>
      <c r="J90" s="253">
        <f t="shared" si="19"/>
        <v>0</v>
      </c>
      <c r="K90" s="253">
        <f t="shared" si="19"/>
        <v>0</v>
      </c>
      <c r="L90" s="253">
        <f t="shared" si="19"/>
        <v>0</v>
      </c>
      <c r="M90" s="253">
        <f t="shared" si="19"/>
        <v>0</v>
      </c>
    </row>
    <row r="91" spans="1:13" ht="14.25" x14ac:dyDescent="0.2">
      <c r="A91" s="90"/>
      <c r="B91" s="142" t="s">
        <v>161</v>
      </c>
      <c r="C91" s="103"/>
      <c r="D91" s="91" t="s">
        <v>163</v>
      </c>
      <c r="E91" s="254">
        <f>+'Modello LA'!R91</f>
        <v>4700892.3</v>
      </c>
      <c r="F91" s="91"/>
      <c r="G91" s="91"/>
      <c r="H91" s="91"/>
      <c r="I91" s="91"/>
      <c r="J91" s="91"/>
      <c r="K91" s="91"/>
      <c r="L91" s="162"/>
      <c r="M91" s="91"/>
    </row>
    <row r="92" spans="1:13" ht="14.25" x14ac:dyDescent="0.2">
      <c r="A92" s="90"/>
      <c r="B92" s="142" t="s">
        <v>162</v>
      </c>
      <c r="C92" s="103"/>
      <c r="D92" s="91" t="s">
        <v>165</v>
      </c>
      <c r="E92" s="254">
        <f>+'Modello LA'!R92</f>
        <v>0</v>
      </c>
      <c r="F92" s="91"/>
      <c r="G92" s="91"/>
      <c r="H92" s="91"/>
      <c r="I92" s="91"/>
      <c r="J92" s="91"/>
      <c r="K92" s="91"/>
      <c r="L92" s="162"/>
      <c r="M92" s="91"/>
    </row>
    <row r="93" spans="1:13" ht="27" x14ac:dyDescent="0.2">
      <c r="A93" s="90"/>
      <c r="B93" s="142" t="s">
        <v>164</v>
      </c>
      <c r="C93" s="103"/>
      <c r="D93" s="91" t="s">
        <v>167</v>
      </c>
      <c r="E93" s="254">
        <f>+'Modello LA'!R93</f>
        <v>1842808.45</v>
      </c>
      <c r="F93" s="91"/>
      <c r="G93" s="91"/>
      <c r="H93" s="91"/>
      <c r="I93" s="91"/>
      <c r="J93" s="91"/>
      <c r="K93" s="91"/>
      <c r="L93" s="162"/>
      <c r="M93" s="91"/>
    </row>
    <row r="94" spans="1:13" ht="14.25" x14ac:dyDescent="0.2">
      <c r="A94" s="90"/>
      <c r="B94" s="142" t="s">
        <v>166</v>
      </c>
      <c r="C94" s="103"/>
      <c r="D94" s="91" t="s">
        <v>169</v>
      </c>
      <c r="E94" s="254">
        <f>+'Modello LA'!R94</f>
        <v>17278847.220000003</v>
      </c>
      <c r="F94" s="91"/>
      <c r="G94" s="91"/>
      <c r="H94" s="91"/>
      <c r="I94" s="91"/>
      <c r="J94" s="91"/>
      <c r="K94" s="91"/>
      <c r="L94" s="162"/>
      <c r="M94" s="91"/>
    </row>
    <row r="95" spans="1:13" ht="27" x14ac:dyDescent="0.2">
      <c r="A95" s="90"/>
      <c r="B95" s="142" t="s">
        <v>168</v>
      </c>
      <c r="C95" s="103"/>
      <c r="D95" s="91" t="s">
        <v>171</v>
      </c>
      <c r="E95" s="254">
        <f>+'Modello LA'!R95</f>
        <v>3686752.9099999997</v>
      </c>
      <c r="F95" s="91"/>
      <c r="G95" s="91"/>
      <c r="H95" s="91"/>
      <c r="I95" s="91"/>
      <c r="J95" s="91"/>
      <c r="K95" s="91"/>
      <c r="L95" s="162"/>
      <c r="M95" s="91"/>
    </row>
    <row r="96" spans="1:13" ht="27.75" thickBot="1" x14ac:dyDescent="0.25">
      <c r="A96" s="90"/>
      <c r="B96" s="142" t="s">
        <v>170</v>
      </c>
      <c r="C96" s="103"/>
      <c r="D96" s="91" t="s">
        <v>172</v>
      </c>
      <c r="E96" s="259">
        <f>+'Modello LA'!R96</f>
        <v>2852381.71</v>
      </c>
      <c r="F96" s="91"/>
      <c r="G96" s="91"/>
      <c r="H96" s="91"/>
      <c r="I96" s="91"/>
      <c r="J96" s="91"/>
      <c r="K96" s="91"/>
      <c r="L96" s="162"/>
      <c r="M96" s="91"/>
    </row>
    <row r="97" spans="1:13" ht="15" thickBot="1" x14ac:dyDescent="0.25">
      <c r="A97" s="106" t="s">
        <v>173</v>
      </c>
      <c r="B97" s="107"/>
      <c r="C97" s="108"/>
      <c r="D97" s="47" t="s">
        <v>32</v>
      </c>
      <c r="E97" s="286">
        <f>+'Modello LA'!R97</f>
        <v>218340.72</v>
      </c>
      <c r="F97" s="337">
        <v>0</v>
      </c>
      <c r="G97" s="337">
        <v>173322.22825243222</v>
      </c>
      <c r="H97" s="337">
        <v>0</v>
      </c>
      <c r="I97" s="337">
        <v>3860.235216888138</v>
      </c>
      <c r="J97" s="338">
        <v>0</v>
      </c>
      <c r="K97" s="47"/>
      <c r="L97" s="152"/>
      <c r="M97" s="47"/>
    </row>
    <row r="98" spans="1:13" ht="15" thickBot="1" x14ac:dyDescent="0.25">
      <c r="A98" s="109" t="s">
        <v>174</v>
      </c>
      <c r="B98" s="110"/>
      <c r="C98" s="111"/>
      <c r="D98" s="81" t="s">
        <v>39</v>
      </c>
      <c r="E98" s="260">
        <f>+'Modello LA'!R98</f>
        <v>2418494.71</v>
      </c>
      <c r="F98" s="112"/>
      <c r="G98" s="112"/>
      <c r="H98" s="112"/>
      <c r="I98" s="112"/>
      <c r="J98" s="112"/>
      <c r="K98" s="112"/>
      <c r="L98" s="164"/>
      <c r="M98" s="112"/>
    </row>
    <row r="99" spans="1:13" ht="16.5" thickBot="1" x14ac:dyDescent="0.25">
      <c r="A99" s="56">
        <v>29999</v>
      </c>
      <c r="B99" s="113"/>
      <c r="C99" s="113"/>
      <c r="D99" s="195" t="s">
        <v>35</v>
      </c>
      <c r="E99" s="262">
        <f>+'Modello LA'!R99</f>
        <v>347933786.49000001</v>
      </c>
      <c r="F99" s="261">
        <f>+F29+F46+F47+F48+F49+F55+F61+F75+F84+F90+F97+F98</f>
        <v>3626650.6644625985</v>
      </c>
      <c r="G99" s="253">
        <f t="shared" ref="G99:M99" si="20">+G29+G46+G47+G48+G49+G55+G61+G75+G84+G90+G97+G98</f>
        <v>15180679.524760937</v>
      </c>
      <c r="H99" s="253">
        <f t="shared" si="20"/>
        <v>37022.785972299273</v>
      </c>
      <c r="I99" s="253">
        <f t="shared" si="20"/>
        <v>338104.31765524275</v>
      </c>
      <c r="J99" s="253">
        <f t="shared" si="20"/>
        <v>3818647.6929493244</v>
      </c>
      <c r="K99" s="284">
        <f t="shared" si="20"/>
        <v>0</v>
      </c>
      <c r="L99" s="287">
        <f t="shared" si="20"/>
        <v>132544.35</v>
      </c>
      <c r="M99" s="284">
        <f t="shared" si="20"/>
        <v>0</v>
      </c>
    </row>
    <row r="100" spans="1:13" ht="17.45" customHeight="1" thickBot="1" x14ac:dyDescent="0.3">
      <c r="B100" s="192"/>
      <c r="C100" s="192"/>
      <c r="D100" s="202" t="s">
        <v>36</v>
      </c>
      <c r="E100" s="191"/>
      <c r="F100" s="192"/>
      <c r="G100" s="192"/>
      <c r="H100" s="192"/>
      <c r="I100" s="192"/>
      <c r="J100" s="192"/>
      <c r="K100" s="192"/>
      <c r="L100" s="192"/>
      <c r="M100" s="246"/>
    </row>
    <row r="101" spans="1:13" ht="15" thickBot="1" x14ac:dyDescent="0.25">
      <c r="A101" s="233" t="s">
        <v>175</v>
      </c>
      <c r="B101" s="243"/>
      <c r="C101" s="242"/>
      <c r="D101" s="84" t="s">
        <v>17</v>
      </c>
      <c r="E101" s="262">
        <f>+'Modello LA'!R101</f>
        <v>38760950.070000008</v>
      </c>
      <c r="F101" s="261">
        <f>+F102+F105</f>
        <v>0</v>
      </c>
      <c r="G101" s="253">
        <f t="shared" ref="G101:M101" si="21">+G102+G105</f>
        <v>0</v>
      </c>
      <c r="H101" s="253">
        <f t="shared" si="21"/>
        <v>0</v>
      </c>
      <c r="I101" s="253">
        <f t="shared" si="21"/>
        <v>0</v>
      </c>
      <c r="J101" s="253">
        <f t="shared" si="21"/>
        <v>0</v>
      </c>
      <c r="K101" s="253">
        <f t="shared" si="21"/>
        <v>0</v>
      </c>
      <c r="L101" s="253">
        <f t="shared" si="21"/>
        <v>0</v>
      </c>
      <c r="M101" s="253">
        <f t="shared" si="21"/>
        <v>0</v>
      </c>
    </row>
    <row r="102" spans="1:13" ht="14.25" x14ac:dyDescent="0.2">
      <c r="A102" s="245"/>
      <c r="B102" s="244" t="s">
        <v>176</v>
      </c>
      <c r="C102" s="238"/>
      <c r="D102" s="231" t="s">
        <v>177</v>
      </c>
      <c r="E102" s="263">
        <f>+'Modello LA'!R102</f>
        <v>24482590.569999997</v>
      </c>
      <c r="F102" s="261">
        <f>+F103+F104</f>
        <v>0</v>
      </c>
      <c r="G102" s="253">
        <f t="shared" ref="G102:M102" si="22">+G103+G104</f>
        <v>0</v>
      </c>
      <c r="H102" s="253">
        <f t="shared" si="22"/>
        <v>0</v>
      </c>
      <c r="I102" s="253">
        <f t="shared" si="22"/>
        <v>0</v>
      </c>
      <c r="J102" s="253">
        <f t="shared" si="22"/>
        <v>0</v>
      </c>
      <c r="K102" s="253">
        <f t="shared" si="22"/>
        <v>0</v>
      </c>
      <c r="L102" s="253">
        <f t="shared" si="22"/>
        <v>0</v>
      </c>
      <c r="M102" s="253">
        <f t="shared" si="22"/>
        <v>0</v>
      </c>
    </row>
    <row r="103" spans="1:13" ht="14.25" x14ac:dyDescent="0.2">
      <c r="A103" s="98"/>
      <c r="B103" s="140"/>
      <c r="C103" s="115" t="s">
        <v>236</v>
      </c>
      <c r="D103" s="72" t="s">
        <v>238</v>
      </c>
      <c r="E103" s="278">
        <f>+'Modello LA'!R103</f>
        <v>21513086.539999999</v>
      </c>
      <c r="F103" s="214"/>
      <c r="G103" s="116"/>
      <c r="H103" s="116"/>
      <c r="I103" s="116"/>
      <c r="J103" s="116"/>
      <c r="K103" s="116"/>
      <c r="L103" s="116"/>
      <c r="M103" s="72"/>
    </row>
    <row r="104" spans="1:13" ht="14.25" x14ac:dyDescent="0.2">
      <c r="A104" s="98"/>
      <c r="B104" s="140"/>
      <c r="C104" s="115" t="s">
        <v>237</v>
      </c>
      <c r="D104" s="72" t="s">
        <v>239</v>
      </c>
      <c r="E104" s="280">
        <f>+'Modello LA'!R104</f>
        <v>2969504.0300000003</v>
      </c>
      <c r="F104" s="214"/>
      <c r="G104" s="116"/>
      <c r="H104" s="116"/>
      <c r="I104" s="116"/>
      <c r="J104" s="116"/>
      <c r="K104" s="116"/>
      <c r="L104" s="116"/>
      <c r="M104" s="72"/>
    </row>
    <row r="105" spans="1:13" ht="27.75" thickBot="1" x14ac:dyDescent="0.25">
      <c r="A105" s="98"/>
      <c r="B105" s="140" t="s">
        <v>178</v>
      </c>
      <c r="C105" s="115"/>
      <c r="D105" s="72" t="s">
        <v>240</v>
      </c>
      <c r="E105" s="289">
        <f>+'Modello LA'!R105</f>
        <v>14278359.5</v>
      </c>
      <c r="F105" s="214"/>
      <c r="G105" s="207"/>
      <c r="H105" s="116"/>
      <c r="I105" s="116"/>
      <c r="J105" s="116"/>
      <c r="K105" s="116"/>
      <c r="L105" s="116"/>
      <c r="M105" s="72"/>
    </row>
    <row r="106" spans="1:13" ht="14.25" x14ac:dyDescent="0.2">
      <c r="A106" s="86" t="s">
        <v>179</v>
      </c>
      <c r="B106" s="87"/>
      <c r="C106" s="114"/>
      <c r="D106" s="62" t="s">
        <v>18</v>
      </c>
      <c r="E106" s="261">
        <f>+'Modello LA'!R106</f>
        <v>241012323.09000003</v>
      </c>
      <c r="F106" s="261">
        <f>+F107+F108+F109+F110+F111</f>
        <v>5565200.1525885202</v>
      </c>
      <c r="G106" s="253">
        <f t="shared" ref="G106:M106" si="23">+G107+G108+G109+G110+G111</f>
        <v>43240144.578960285</v>
      </c>
      <c r="H106" s="253">
        <f t="shared" si="23"/>
        <v>259912.70958856883</v>
      </c>
      <c r="I106" s="253">
        <f t="shared" si="23"/>
        <v>963045.13604529435</v>
      </c>
      <c r="J106" s="253">
        <f t="shared" si="23"/>
        <v>41071.367050675719</v>
      </c>
      <c r="K106" s="253">
        <f t="shared" si="23"/>
        <v>0</v>
      </c>
      <c r="L106" s="253">
        <f t="shared" si="23"/>
        <v>28900.254000000001</v>
      </c>
      <c r="M106" s="253">
        <f t="shared" si="23"/>
        <v>0</v>
      </c>
    </row>
    <row r="107" spans="1:13" ht="14.25" x14ac:dyDescent="0.2">
      <c r="A107" s="98"/>
      <c r="B107" s="140" t="s">
        <v>180</v>
      </c>
      <c r="C107" s="115"/>
      <c r="D107" s="72" t="s">
        <v>200</v>
      </c>
      <c r="E107" s="278">
        <f>+'Modello LA'!R107</f>
        <v>16495998.67</v>
      </c>
      <c r="F107" s="325">
        <v>103560.97330170259</v>
      </c>
      <c r="G107" s="325">
        <v>1190173.4665882231</v>
      </c>
      <c r="H107" s="325">
        <v>562.40989183510283</v>
      </c>
      <c r="I107" s="325">
        <v>26507.560953107142</v>
      </c>
      <c r="J107" s="325">
        <v>0</v>
      </c>
      <c r="K107" s="325"/>
      <c r="L107" s="325"/>
      <c r="M107" s="72"/>
    </row>
    <row r="108" spans="1:13" ht="14.25" x14ac:dyDescent="0.2">
      <c r="A108" s="98"/>
      <c r="B108" s="140" t="s">
        <v>181</v>
      </c>
      <c r="C108" s="115"/>
      <c r="D108" s="72" t="s">
        <v>201</v>
      </c>
      <c r="E108" s="278">
        <f>+'Modello LA'!R108</f>
        <v>7762822.8900000015</v>
      </c>
      <c r="F108" s="325">
        <v>354797.1556235156</v>
      </c>
      <c r="G108" s="325">
        <v>2631143.5257537537</v>
      </c>
      <c r="H108" s="325">
        <v>3680.712193781309</v>
      </c>
      <c r="I108" s="325">
        <v>58600.867304850894</v>
      </c>
      <c r="J108" s="325">
        <v>41071.367050675719</v>
      </c>
      <c r="K108" s="325"/>
      <c r="L108" s="325"/>
      <c r="M108" s="72"/>
    </row>
    <row r="109" spans="1:13" ht="14.25" x14ac:dyDescent="0.2">
      <c r="A109" s="98"/>
      <c r="B109" s="140" t="s">
        <v>183</v>
      </c>
      <c r="C109" s="115"/>
      <c r="D109" s="72" t="s">
        <v>182</v>
      </c>
      <c r="E109" s="278">
        <f>+'Modello LA'!R109</f>
        <v>216753501.53</v>
      </c>
      <c r="F109" s="325">
        <v>5106842.023663302</v>
      </c>
      <c r="G109" s="325">
        <v>39418827.586618304</v>
      </c>
      <c r="H109" s="325">
        <v>255669.58750295243</v>
      </c>
      <c r="I109" s="325">
        <v>877936.70778733632</v>
      </c>
      <c r="J109" s="325">
        <v>0</v>
      </c>
      <c r="K109" s="325"/>
      <c r="L109" s="325">
        <v>28900.254000000001</v>
      </c>
      <c r="M109" s="72"/>
    </row>
    <row r="110" spans="1:13" ht="14.25" x14ac:dyDescent="0.2">
      <c r="A110" s="98"/>
      <c r="B110" s="140" t="s">
        <v>185</v>
      </c>
      <c r="C110" s="115"/>
      <c r="D110" s="72" t="s">
        <v>184</v>
      </c>
      <c r="E110" s="278">
        <f>+'Modello LA'!R110</f>
        <v>0</v>
      </c>
      <c r="F110" s="325">
        <v>0</v>
      </c>
      <c r="G110" s="325">
        <v>0</v>
      </c>
      <c r="H110" s="325">
        <v>0</v>
      </c>
      <c r="I110" s="325">
        <v>0</v>
      </c>
      <c r="J110" s="325">
        <v>0</v>
      </c>
      <c r="K110" s="325"/>
      <c r="L110" s="325"/>
      <c r="M110" s="72"/>
    </row>
    <row r="111" spans="1:13" ht="15" thickBot="1" x14ac:dyDescent="0.25">
      <c r="A111" s="117"/>
      <c r="B111" s="143" t="s">
        <v>199</v>
      </c>
      <c r="C111" s="118"/>
      <c r="D111" s="207" t="s">
        <v>217</v>
      </c>
      <c r="E111" s="289">
        <f>+'Modello LA'!R111</f>
        <v>0</v>
      </c>
      <c r="F111" s="325">
        <v>0</v>
      </c>
      <c r="G111" s="325">
        <v>0</v>
      </c>
      <c r="H111" s="325">
        <v>0</v>
      </c>
      <c r="I111" s="325">
        <v>0</v>
      </c>
      <c r="J111" s="325">
        <v>0</v>
      </c>
      <c r="K111" s="325"/>
      <c r="L111" s="325"/>
      <c r="M111" s="207"/>
    </row>
    <row r="112" spans="1:13" ht="15" thickBot="1" x14ac:dyDescent="0.25">
      <c r="A112" s="119" t="s">
        <v>186</v>
      </c>
      <c r="B112" s="120"/>
      <c r="C112" s="121"/>
      <c r="D112" s="210" t="s">
        <v>19</v>
      </c>
      <c r="E112" s="284">
        <f>+'Modello LA'!R112</f>
        <v>2523358.25</v>
      </c>
      <c r="F112" s="337">
        <v>0</v>
      </c>
      <c r="G112" s="337">
        <v>211319.457205807</v>
      </c>
      <c r="H112" s="337">
        <v>0</v>
      </c>
      <c r="I112" s="337">
        <v>4706.5100590067832</v>
      </c>
      <c r="J112" s="337">
        <v>0</v>
      </c>
      <c r="K112" s="337"/>
      <c r="L112" s="337"/>
      <c r="M112" s="210"/>
    </row>
    <row r="113" spans="1:13" ht="15" thickBot="1" x14ac:dyDescent="0.25">
      <c r="A113" s="106" t="s">
        <v>187</v>
      </c>
      <c r="B113" s="123"/>
      <c r="C113" s="124"/>
      <c r="D113" s="81" t="s">
        <v>20</v>
      </c>
      <c r="E113" s="264">
        <f>+'Modello LA'!R113</f>
        <v>3873940.0799999996</v>
      </c>
      <c r="F113" s="337">
        <v>0</v>
      </c>
      <c r="G113" s="337">
        <v>1966906.7159520139</v>
      </c>
      <c r="H113" s="337">
        <v>0</v>
      </c>
      <c r="I113" s="337">
        <v>43806.975307249479</v>
      </c>
      <c r="J113" s="337">
        <v>0</v>
      </c>
      <c r="K113" s="337"/>
      <c r="L113" s="337"/>
      <c r="M113" s="81"/>
    </row>
    <row r="114" spans="1:13" ht="15" thickBot="1" x14ac:dyDescent="0.25">
      <c r="A114" s="119" t="s">
        <v>188</v>
      </c>
      <c r="B114" s="120"/>
      <c r="C114" s="121"/>
      <c r="D114" s="210" t="s">
        <v>40</v>
      </c>
      <c r="E114" s="284">
        <f>+'Modello LA'!R114</f>
        <v>2157535.63</v>
      </c>
      <c r="F114" s="337">
        <v>0</v>
      </c>
      <c r="G114" s="337">
        <v>0</v>
      </c>
      <c r="H114" s="337">
        <v>0</v>
      </c>
      <c r="I114" s="337">
        <v>0</v>
      </c>
      <c r="J114" s="337">
        <v>0</v>
      </c>
      <c r="K114" s="337"/>
      <c r="L114" s="337"/>
      <c r="M114" s="210"/>
    </row>
    <row r="115" spans="1:13" ht="15" thickBot="1" x14ac:dyDescent="0.25">
      <c r="A115" s="106" t="s">
        <v>189</v>
      </c>
      <c r="B115" s="123"/>
      <c r="C115" s="124"/>
      <c r="D115" s="81" t="s">
        <v>241</v>
      </c>
      <c r="E115" s="264">
        <f>+'Modello LA'!R115</f>
        <v>8343209.8700000001</v>
      </c>
      <c r="F115" s="337">
        <v>72666.252799591399</v>
      </c>
      <c r="G115" s="337">
        <v>69818.153120972347</v>
      </c>
      <c r="H115" s="337">
        <v>1629.5274699107545</v>
      </c>
      <c r="I115" s="337">
        <v>1554.990933206421</v>
      </c>
      <c r="J115" s="337">
        <v>0</v>
      </c>
      <c r="K115" s="337"/>
      <c r="L115" s="337">
        <v>1445.0127000000002</v>
      </c>
      <c r="M115" s="81"/>
    </row>
    <row r="116" spans="1:13" ht="15" thickBot="1" x14ac:dyDescent="0.25">
      <c r="A116" s="119" t="s">
        <v>190</v>
      </c>
      <c r="B116" s="123"/>
      <c r="C116" s="124"/>
      <c r="D116" s="81" t="s">
        <v>214</v>
      </c>
      <c r="E116" s="286">
        <f>+'Modello LA'!R116</f>
        <v>0</v>
      </c>
      <c r="F116" s="337">
        <v>0</v>
      </c>
      <c r="G116" s="337">
        <v>0</v>
      </c>
      <c r="H116" s="337">
        <v>0</v>
      </c>
      <c r="I116" s="337">
        <v>0</v>
      </c>
      <c r="J116" s="337">
        <v>0</v>
      </c>
      <c r="K116" s="337"/>
      <c r="L116" s="337"/>
      <c r="M116" s="81"/>
    </row>
    <row r="117" spans="1:13" ht="15" thickBot="1" x14ac:dyDescent="0.25">
      <c r="A117" s="106" t="s">
        <v>242</v>
      </c>
      <c r="B117" s="120"/>
      <c r="C117" s="121"/>
      <c r="D117" s="194" t="s">
        <v>191</v>
      </c>
      <c r="E117" s="284">
        <f>+'Modello LA'!R117</f>
        <v>0</v>
      </c>
      <c r="F117" s="337">
        <v>0</v>
      </c>
      <c r="G117" s="337">
        <v>0</v>
      </c>
      <c r="H117" s="337">
        <v>0</v>
      </c>
      <c r="I117" s="337">
        <v>0</v>
      </c>
      <c r="J117" s="337">
        <v>0</v>
      </c>
      <c r="K117" s="337"/>
      <c r="L117" s="337"/>
      <c r="M117" s="194"/>
    </row>
    <row r="118" spans="1:13" ht="16.5" thickBot="1" x14ac:dyDescent="0.25">
      <c r="A118" s="127">
        <v>39999</v>
      </c>
      <c r="B118" s="124"/>
      <c r="C118" s="107"/>
      <c r="D118" s="195" t="s">
        <v>37</v>
      </c>
      <c r="E118" s="262">
        <f>+'Modello LA'!R118</f>
        <v>296671316.99000007</v>
      </c>
      <c r="F118" s="263">
        <f>+F101+F106+F112+F113+F114+F115+F116+F117</f>
        <v>5637866.4053881112</v>
      </c>
      <c r="G118" s="253">
        <f t="shared" ref="G118:M118" si="24">+G101+G106+G112+G113+G114+G115+G116+G117</f>
        <v>45488188.905239083</v>
      </c>
      <c r="H118" s="253">
        <f t="shared" si="24"/>
        <v>261542.2370584796</v>
      </c>
      <c r="I118" s="253">
        <f t="shared" si="24"/>
        <v>1013113.612344757</v>
      </c>
      <c r="J118" s="253">
        <f t="shared" si="24"/>
        <v>41071.367050675719</v>
      </c>
      <c r="K118" s="253">
        <f t="shared" si="24"/>
        <v>0</v>
      </c>
      <c r="L118" s="253">
        <f t="shared" si="24"/>
        <v>30345.2667</v>
      </c>
      <c r="M118" s="253">
        <f t="shared" si="24"/>
        <v>0</v>
      </c>
    </row>
    <row r="119" spans="1:13" s="3" customFormat="1" ht="16.5" thickBot="1" x14ac:dyDescent="0.25">
      <c r="A119" s="166" t="s">
        <v>249</v>
      </c>
      <c r="B119" s="113"/>
      <c r="C119" s="107"/>
      <c r="D119" s="195" t="s">
        <v>248</v>
      </c>
      <c r="E119" s="290">
        <f>+'Modello LA'!R119</f>
        <v>0</v>
      </c>
      <c r="F119" s="208"/>
      <c r="G119" s="22"/>
      <c r="H119" s="22"/>
      <c r="I119" s="21"/>
      <c r="J119" s="22"/>
      <c r="K119" s="22"/>
      <c r="L119" s="22"/>
      <c r="M119" s="211"/>
    </row>
    <row r="120" spans="1:13" ht="16.5" thickBot="1" x14ac:dyDescent="0.25">
      <c r="A120" s="54">
        <v>49999</v>
      </c>
      <c r="B120" s="54"/>
      <c r="C120" s="129"/>
      <c r="D120" s="130" t="s">
        <v>38</v>
      </c>
      <c r="E120" s="288">
        <f>+'Modello LA'!R120</f>
        <v>666100479.29999983</v>
      </c>
      <c r="F120" s="284">
        <f>+F27+F99+F118+F119</f>
        <v>9264786.2599999979</v>
      </c>
      <c r="G120" s="258">
        <f t="shared" ref="G120:M120" si="25">+G27+G99+G118+G119</f>
        <v>60668868.430000022</v>
      </c>
      <c r="H120" s="258">
        <f t="shared" si="25"/>
        <v>298581.26999999996</v>
      </c>
      <c r="I120" s="258">
        <f t="shared" si="25"/>
        <v>1351217.9299999997</v>
      </c>
      <c r="J120" s="258">
        <f t="shared" si="25"/>
        <v>3859719.06</v>
      </c>
      <c r="K120" s="258">
        <f t="shared" si="25"/>
        <v>0</v>
      </c>
      <c r="L120" s="258">
        <f t="shared" si="25"/>
        <v>162889.61670000001</v>
      </c>
      <c r="M120" s="258">
        <f t="shared" si="25"/>
        <v>0</v>
      </c>
    </row>
  </sheetData>
  <mergeCells count="14">
    <mergeCell ref="M7:M8"/>
    <mergeCell ref="D1:L1"/>
    <mergeCell ref="K7:K8"/>
    <mergeCell ref="E7:E8"/>
    <mergeCell ref="A2:E2"/>
    <mergeCell ref="G7:G8"/>
    <mergeCell ref="F2:L2"/>
    <mergeCell ref="A7:C8"/>
    <mergeCell ref="D7:D8"/>
    <mergeCell ref="F7:F8"/>
    <mergeCell ref="H7:H8"/>
    <mergeCell ref="J7:J8"/>
    <mergeCell ref="L7:L8"/>
    <mergeCell ref="I7:I8"/>
  </mergeCells>
  <pageMargins left="3.937007874015748E-2" right="3.937007874015748E-2" top="0.43307086614173229" bottom="0.19685039370078741" header="0.15748031496062992" footer="0.15748031496062992"/>
  <pageSetup paperSize="9" scale="56" firstPageNumber="127" orientation="landscape" useFirstPageNumber="1" horizontalDpi="1200" verticalDpi="1200" r:id="rId1"/>
  <headerFooter alignWithMargins="0">
    <oddHeader xml:space="preserve">&amp;L&amp;"Arial,Grassetto"MINISTERO DELLA SALUTE
Direzione Generale della Programmazione Sanitaria
Direzione Generale della Digitalizzazione, del Sistema Informativo Sanitario e della Statistica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zoomScale="75" zoomScaleNormal="75" workbookViewId="0">
      <selection activeCell="B4" sqref="B4:B5"/>
    </sheetView>
  </sheetViews>
  <sheetFormatPr defaultColWidth="8.85546875" defaultRowHeight="12.75" x14ac:dyDescent="0.2"/>
  <cols>
    <col min="1" max="1" width="8.28515625" style="185" bestFit="1" customWidth="1"/>
    <col min="2" max="2" width="56.42578125" style="185" bestFit="1" customWidth="1"/>
    <col min="3" max="3" width="13.42578125" style="185" customWidth="1"/>
    <col min="4" max="4" width="9.140625" style="185"/>
    <col min="5" max="5" width="41.7109375" style="185" customWidth="1"/>
    <col min="6" max="6" width="13.28515625" style="185" customWidth="1"/>
    <col min="7" max="7" width="9.140625" style="185"/>
    <col min="8" max="8" width="39.28515625" style="185" customWidth="1"/>
    <col min="9" max="9" width="8.140625" style="185" customWidth="1"/>
    <col min="10" max="256" width="9.140625" style="185"/>
    <col min="257" max="257" width="4.42578125" style="185" customWidth="1"/>
    <col min="258" max="258" width="82" style="185" customWidth="1"/>
    <col min="259" max="259" width="19.140625" style="185" customWidth="1"/>
    <col min="260" max="512" width="9.140625" style="185"/>
    <col min="513" max="513" width="4.42578125" style="185" customWidth="1"/>
    <col min="514" max="514" width="82" style="185" customWidth="1"/>
    <col min="515" max="515" width="19.140625" style="185" customWidth="1"/>
    <col min="516" max="768" width="9.140625" style="185"/>
    <col min="769" max="769" width="4.42578125" style="185" customWidth="1"/>
    <col min="770" max="770" width="82" style="185" customWidth="1"/>
    <col min="771" max="771" width="19.140625" style="185" customWidth="1"/>
    <col min="772" max="1024" width="9.140625" style="185"/>
    <col min="1025" max="1025" width="4.42578125" style="185" customWidth="1"/>
    <col min="1026" max="1026" width="82" style="185" customWidth="1"/>
    <col min="1027" max="1027" width="19.140625" style="185" customWidth="1"/>
    <col min="1028" max="1280" width="9.140625" style="185"/>
    <col min="1281" max="1281" width="4.42578125" style="185" customWidth="1"/>
    <col min="1282" max="1282" width="82" style="185" customWidth="1"/>
    <col min="1283" max="1283" width="19.140625" style="185" customWidth="1"/>
    <col min="1284" max="1536" width="9.140625" style="185"/>
    <col min="1537" max="1537" width="4.42578125" style="185" customWidth="1"/>
    <col min="1538" max="1538" width="82" style="185" customWidth="1"/>
    <col min="1539" max="1539" width="19.140625" style="185" customWidth="1"/>
    <col min="1540" max="1792" width="9.140625" style="185"/>
    <col min="1793" max="1793" width="4.42578125" style="185" customWidth="1"/>
    <col min="1794" max="1794" width="82" style="185" customWidth="1"/>
    <col min="1795" max="1795" width="19.140625" style="185" customWidth="1"/>
    <col min="1796" max="2048" width="9.140625" style="185"/>
    <col min="2049" max="2049" width="4.42578125" style="185" customWidth="1"/>
    <col min="2050" max="2050" width="82" style="185" customWidth="1"/>
    <col min="2051" max="2051" width="19.140625" style="185" customWidth="1"/>
    <col min="2052" max="2304" width="9.140625" style="185"/>
    <col min="2305" max="2305" width="4.42578125" style="185" customWidth="1"/>
    <col min="2306" max="2306" width="82" style="185" customWidth="1"/>
    <col min="2307" max="2307" width="19.140625" style="185" customWidth="1"/>
    <col min="2308" max="2560" width="9.140625" style="185"/>
    <col min="2561" max="2561" width="4.42578125" style="185" customWidth="1"/>
    <col min="2562" max="2562" width="82" style="185" customWidth="1"/>
    <col min="2563" max="2563" width="19.140625" style="185" customWidth="1"/>
    <col min="2564" max="2816" width="9.140625" style="185"/>
    <col min="2817" max="2817" width="4.42578125" style="185" customWidth="1"/>
    <col min="2818" max="2818" width="82" style="185" customWidth="1"/>
    <col min="2819" max="2819" width="19.140625" style="185" customWidth="1"/>
    <col min="2820" max="3072" width="9.140625" style="185"/>
    <col min="3073" max="3073" width="4.42578125" style="185" customWidth="1"/>
    <col min="3074" max="3074" width="82" style="185" customWidth="1"/>
    <col min="3075" max="3075" width="19.140625" style="185" customWidth="1"/>
    <col min="3076" max="3328" width="9.140625" style="185"/>
    <col min="3329" max="3329" width="4.42578125" style="185" customWidth="1"/>
    <col min="3330" max="3330" width="82" style="185" customWidth="1"/>
    <col min="3331" max="3331" width="19.140625" style="185" customWidth="1"/>
    <col min="3332" max="3584" width="9.140625" style="185"/>
    <col min="3585" max="3585" width="4.42578125" style="185" customWidth="1"/>
    <col min="3586" max="3586" width="82" style="185" customWidth="1"/>
    <col min="3587" max="3587" width="19.140625" style="185" customWidth="1"/>
    <col min="3588" max="3840" width="9.140625" style="185"/>
    <col min="3841" max="3841" width="4.42578125" style="185" customWidth="1"/>
    <col min="3842" max="3842" width="82" style="185" customWidth="1"/>
    <col min="3843" max="3843" width="19.140625" style="185" customWidth="1"/>
    <col min="3844" max="4096" width="9.140625" style="185"/>
    <col min="4097" max="4097" width="4.42578125" style="185" customWidth="1"/>
    <col min="4098" max="4098" width="82" style="185" customWidth="1"/>
    <col min="4099" max="4099" width="19.140625" style="185" customWidth="1"/>
    <col min="4100" max="4352" width="9.140625" style="185"/>
    <col min="4353" max="4353" width="4.42578125" style="185" customWidth="1"/>
    <col min="4354" max="4354" width="82" style="185" customWidth="1"/>
    <col min="4355" max="4355" width="19.140625" style="185" customWidth="1"/>
    <col min="4356" max="4608" width="9.140625" style="185"/>
    <col min="4609" max="4609" width="4.42578125" style="185" customWidth="1"/>
    <col min="4610" max="4610" width="82" style="185" customWidth="1"/>
    <col min="4611" max="4611" width="19.140625" style="185" customWidth="1"/>
    <col min="4612" max="4864" width="9.140625" style="185"/>
    <col min="4865" max="4865" width="4.42578125" style="185" customWidth="1"/>
    <col min="4866" max="4866" width="82" style="185" customWidth="1"/>
    <col min="4867" max="4867" width="19.140625" style="185" customWidth="1"/>
    <col min="4868" max="5120" width="9.140625" style="185"/>
    <col min="5121" max="5121" width="4.42578125" style="185" customWidth="1"/>
    <col min="5122" max="5122" width="82" style="185" customWidth="1"/>
    <col min="5123" max="5123" width="19.140625" style="185" customWidth="1"/>
    <col min="5124" max="5376" width="9.140625" style="185"/>
    <col min="5377" max="5377" width="4.42578125" style="185" customWidth="1"/>
    <col min="5378" max="5378" width="82" style="185" customWidth="1"/>
    <col min="5379" max="5379" width="19.140625" style="185" customWidth="1"/>
    <col min="5380" max="5632" width="9.140625" style="185"/>
    <col min="5633" max="5633" width="4.42578125" style="185" customWidth="1"/>
    <col min="5634" max="5634" width="82" style="185" customWidth="1"/>
    <col min="5635" max="5635" width="19.140625" style="185" customWidth="1"/>
    <col min="5636" max="5888" width="9.140625" style="185"/>
    <col min="5889" max="5889" width="4.42578125" style="185" customWidth="1"/>
    <col min="5890" max="5890" width="82" style="185" customWidth="1"/>
    <col min="5891" max="5891" width="19.140625" style="185" customWidth="1"/>
    <col min="5892" max="6144" width="9.140625" style="185"/>
    <col min="6145" max="6145" width="4.42578125" style="185" customWidth="1"/>
    <col min="6146" max="6146" width="82" style="185" customWidth="1"/>
    <col min="6147" max="6147" width="19.140625" style="185" customWidth="1"/>
    <col min="6148" max="6400" width="9.140625" style="185"/>
    <col min="6401" max="6401" width="4.42578125" style="185" customWidth="1"/>
    <col min="6402" max="6402" width="82" style="185" customWidth="1"/>
    <col min="6403" max="6403" width="19.140625" style="185" customWidth="1"/>
    <col min="6404" max="6656" width="9.140625" style="185"/>
    <col min="6657" max="6657" width="4.42578125" style="185" customWidth="1"/>
    <col min="6658" max="6658" width="82" style="185" customWidth="1"/>
    <col min="6659" max="6659" width="19.140625" style="185" customWidth="1"/>
    <col min="6660" max="6912" width="9.140625" style="185"/>
    <col min="6913" max="6913" width="4.42578125" style="185" customWidth="1"/>
    <col min="6914" max="6914" width="82" style="185" customWidth="1"/>
    <col min="6915" max="6915" width="19.140625" style="185" customWidth="1"/>
    <col min="6916" max="7168" width="9.140625" style="185"/>
    <col min="7169" max="7169" width="4.42578125" style="185" customWidth="1"/>
    <col min="7170" max="7170" width="82" style="185" customWidth="1"/>
    <col min="7171" max="7171" width="19.140625" style="185" customWidth="1"/>
    <col min="7172" max="7424" width="9.140625" style="185"/>
    <col min="7425" max="7425" width="4.42578125" style="185" customWidth="1"/>
    <col min="7426" max="7426" width="82" style="185" customWidth="1"/>
    <col min="7427" max="7427" width="19.140625" style="185" customWidth="1"/>
    <col min="7428" max="7680" width="9.140625" style="185"/>
    <col min="7681" max="7681" width="4.42578125" style="185" customWidth="1"/>
    <col min="7682" max="7682" width="82" style="185" customWidth="1"/>
    <col min="7683" max="7683" width="19.140625" style="185" customWidth="1"/>
    <col min="7684" max="7936" width="9.140625" style="185"/>
    <col min="7937" max="7937" width="4.42578125" style="185" customWidth="1"/>
    <col min="7938" max="7938" width="82" style="185" customWidth="1"/>
    <col min="7939" max="7939" width="19.140625" style="185" customWidth="1"/>
    <col min="7940" max="8192" width="9.140625" style="185"/>
    <col min="8193" max="8193" width="4.42578125" style="185" customWidth="1"/>
    <col min="8194" max="8194" width="82" style="185" customWidth="1"/>
    <col min="8195" max="8195" width="19.140625" style="185" customWidth="1"/>
    <col min="8196" max="8448" width="9.140625" style="185"/>
    <col min="8449" max="8449" width="4.42578125" style="185" customWidth="1"/>
    <col min="8450" max="8450" width="82" style="185" customWidth="1"/>
    <col min="8451" max="8451" width="19.140625" style="185" customWidth="1"/>
    <col min="8452" max="8704" width="9.140625" style="185"/>
    <col min="8705" max="8705" width="4.42578125" style="185" customWidth="1"/>
    <col min="8706" max="8706" width="82" style="185" customWidth="1"/>
    <col min="8707" max="8707" width="19.140625" style="185" customWidth="1"/>
    <col min="8708" max="8960" width="9.140625" style="185"/>
    <col min="8961" max="8961" width="4.42578125" style="185" customWidth="1"/>
    <col min="8962" max="8962" width="82" style="185" customWidth="1"/>
    <col min="8963" max="8963" width="19.140625" style="185" customWidth="1"/>
    <col min="8964" max="9216" width="9.140625" style="185"/>
    <col min="9217" max="9217" width="4.42578125" style="185" customWidth="1"/>
    <col min="9218" max="9218" width="82" style="185" customWidth="1"/>
    <col min="9219" max="9219" width="19.140625" style="185" customWidth="1"/>
    <col min="9220" max="9472" width="9.140625" style="185"/>
    <col min="9473" max="9473" width="4.42578125" style="185" customWidth="1"/>
    <col min="9474" max="9474" width="82" style="185" customWidth="1"/>
    <col min="9475" max="9475" width="19.140625" style="185" customWidth="1"/>
    <col min="9476" max="9728" width="9.140625" style="185"/>
    <col min="9729" max="9729" width="4.42578125" style="185" customWidth="1"/>
    <col min="9730" max="9730" width="82" style="185" customWidth="1"/>
    <col min="9731" max="9731" width="19.140625" style="185" customWidth="1"/>
    <col min="9732" max="9984" width="9.140625" style="185"/>
    <col min="9985" max="9985" width="4.42578125" style="185" customWidth="1"/>
    <col min="9986" max="9986" width="82" style="185" customWidth="1"/>
    <col min="9987" max="9987" width="19.140625" style="185" customWidth="1"/>
    <col min="9988" max="10240" width="9.140625" style="185"/>
    <col min="10241" max="10241" width="4.42578125" style="185" customWidth="1"/>
    <col min="10242" max="10242" width="82" style="185" customWidth="1"/>
    <col min="10243" max="10243" width="19.140625" style="185" customWidth="1"/>
    <col min="10244" max="10496" width="9.140625" style="185"/>
    <col min="10497" max="10497" width="4.42578125" style="185" customWidth="1"/>
    <col min="10498" max="10498" width="82" style="185" customWidth="1"/>
    <col min="10499" max="10499" width="19.140625" style="185" customWidth="1"/>
    <col min="10500" max="10752" width="9.140625" style="185"/>
    <col min="10753" max="10753" width="4.42578125" style="185" customWidth="1"/>
    <col min="10754" max="10754" width="82" style="185" customWidth="1"/>
    <col min="10755" max="10755" width="19.140625" style="185" customWidth="1"/>
    <col min="10756" max="11008" width="9.140625" style="185"/>
    <col min="11009" max="11009" width="4.42578125" style="185" customWidth="1"/>
    <col min="11010" max="11010" width="82" style="185" customWidth="1"/>
    <col min="11011" max="11011" width="19.140625" style="185" customWidth="1"/>
    <col min="11012" max="11264" width="9.140625" style="185"/>
    <col min="11265" max="11265" width="4.42578125" style="185" customWidth="1"/>
    <col min="11266" max="11266" width="82" style="185" customWidth="1"/>
    <col min="11267" max="11267" width="19.140625" style="185" customWidth="1"/>
    <col min="11268" max="11520" width="9.140625" style="185"/>
    <col min="11521" max="11521" width="4.42578125" style="185" customWidth="1"/>
    <col min="11522" max="11522" width="82" style="185" customWidth="1"/>
    <col min="11523" max="11523" width="19.140625" style="185" customWidth="1"/>
    <col min="11524" max="11776" width="9.140625" style="185"/>
    <col min="11777" max="11777" width="4.42578125" style="185" customWidth="1"/>
    <col min="11778" max="11778" width="82" style="185" customWidth="1"/>
    <col min="11779" max="11779" width="19.140625" style="185" customWidth="1"/>
    <col min="11780" max="12032" width="9.140625" style="185"/>
    <col min="12033" max="12033" width="4.42578125" style="185" customWidth="1"/>
    <col min="12034" max="12034" width="82" style="185" customWidth="1"/>
    <col min="12035" max="12035" width="19.140625" style="185" customWidth="1"/>
    <col min="12036" max="12288" width="9.140625" style="185"/>
    <col min="12289" max="12289" width="4.42578125" style="185" customWidth="1"/>
    <col min="12290" max="12290" width="82" style="185" customWidth="1"/>
    <col min="12291" max="12291" width="19.140625" style="185" customWidth="1"/>
    <col min="12292" max="12544" width="9.140625" style="185"/>
    <col min="12545" max="12545" width="4.42578125" style="185" customWidth="1"/>
    <col min="12546" max="12546" width="82" style="185" customWidth="1"/>
    <col min="12547" max="12547" width="19.140625" style="185" customWidth="1"/>
    <col min="12548" max="12800" width="9.140625" style="185"/>
    <col min="12801" max="12801" width="4.42578125" style="185" customWidth="1"/>
    <col min="12802" max="12802" width="82" style="185" customWidth="1"/>
    <col min="12803" max="12803" width="19.140625" style="185" customWidth="1"/>
    <col min="12804" max="13056" width="9.140625" style="185"/>
    <col min="13057" max="13057" width="4.42578125" style="185" customWidth="1"/>
    <col min="13058" max="13058" width="82" style="185" customWidth="1"/>
    <col min="13059" max="13059" width="19.140625" style="185" customWidth="1"/>
    <col min="13060" max="13312" width="9.140625" style="185"/>
    <col min="13313" max="13313" width="4.42578125" style="185" customWidth="1"/>
    <col min="13314" max="13314" width="82" style="185" customWidth="1"/>
    <col min="13315" max="13315" width="19.140625" style="185" customWidth="1"/>
    <col min="13316" max="13568" width="9.140625" style="185"/>
    <col min="13569" max="13569" width="4.42578125" style="185" customWidth="1"/>
    <col min="13570" max="13570" width="82" style="185" customWidth="1"/>
    <col min="13571" max="13571" width="19.140625" style="185" customWidth="1"/>
    <col min="13572" max="13824" width="9.140625" style="185"/>
    <col min="13825" max="13825" width="4.42578125" style="185" customWidth="1"/>
    <col min="13826" max="13826" width="82" style="185" customWidth="1"/>
    <col min="13827" max="13827" width="19.140625" style="185" customWidth="1"/>
    <col min="13828" max="14080" width="9.140625" style="185"/>
    <col min="14081" max="14081" width="4.42578125" style="185" customWidth="1"/>
    <col min="14082" max="14082" width="82" style="185" customWidth="1"/>
    <col min="14083" max="14083" width="19.140625" style="185" customWidth="1"/>
    <col min="14084" max="14336" width="9.140625" style="185"/>
    <col min="14337" max="14337" width="4.42578125" style="185" customWidth="1"/>
    <col min="14338" max="14338" width="82" style="185" customWidth="1"/>
    <col min="14339" max="14339" width="19.140625" style="185" customWidth="1"/>
    <col min="14340" max="14592" width="9.140625" style="185"/>
    <col min="14593" max="14593" width="4.42578125" style="185" customWidth="1"/>
    <col min="14594" max="14594" width="82" style="185" customWidth="1"/>
    <col min="14595" max="14595" width="19.140625" style="185" customWidth="1"/>
    <col min="14596" max="14848" width="9.140625" style="185"/>
    <col min="14849" max="14849" width="4.42578125" style="185" customWidth="1"/>
    <col min="14850" max="14850" width="82" style="185" customWidth="1"/>
    <col min="14851" max="14851" width="19.140625" style="185" customWidth="1"/>
    <col min="14852" max="15104" width="9.140625" style="185"/>
    <col min="15105" max="15105" width="4.42578125" style="185" customWidth="1"/>
    <col min="15106" max="15106" width="82" style="185" customWidth="1"/>
    <col min="15107" max="15107" width="19.140625" style="185" customWidth="1"/>
    <col min="15108" max="15360" width="9.140625" style="185"/>
    <col min="15361" max="15361" width="4.42578125" style="185" customWidth="1"/>
    <col min="15362" max="15362" width="82" style="185" customWidth="1"/>
    <col min="15363" max="15363" width="19.140625" style="185" customWidth="1"/>
    <col min="15364" max="15616" width="9.140625" style="185"/>
    <col min="15617" max="15617" width="4.42578125" style="185" customWidth="1"/>
    <col min="15618" max="15618" width="82" style="185" customWidth="1"/>
    <col min="15619" max="15619" width="19.140625" style="185" customWidth="1"/>
    <col min="15620" max="15872" width="9.140625" style="185"/>
    <col min="15873" max="15873" width="4.42578125" style="185" customWidth="1"/>
    <col min="15874" max="15874" width="82" style="185" customWidth="1"/>
    <col min="15875" max="15875" width="19.140625" style="185" customWidth="1"/>
    <col min="15876" max="16128" width="9.140625" style="185"/>
    <col min="16129" max="16129" width="4.42578125" style="185" customWidth="1"/>
    <col min="16130" max="16130" width="82" style="185" customWidth="1"/>
    <col min="16131" max="16131" width="19.140625" style="185" customWidth="1"/>
    <col min="16132" max="16383" width="9.140625" style="185"/>
    <col min="16384" max="16384" width="9.140625" style="185" customWidth="1"/>
  </cols>
  <sheetData>
    <row r="1" spans="1:9" s="179" customFormat="1" ht="13.5" thickBot="1" x14ac:dyDescent="0.25">
      <c r="A1" s="178" t="s">
        <v>243</v>
      </c>
    </row>
    <row r="2" spans="1:9" s="180" customFormat="1" ht="41.25" customHeight="1" thickBot="1" x14ac:dyDescent="0.25">
      <c r="A2" s="383" t="s">
        <v>247</v>
      </c>
      <c r="B2" s="384"/>
      <c r="C2" s="384"/>
      <c r="D2" s="384"/>
      <c r="E2" s="384"/>
      <c r="F2" s="384"/>
      <c r="G2" s="384"/>
      <c r="H2" s="384"/>
      <c r="I2" s="385"/>
    </row>
    <row r="3" spans="1:9" s="179" customFormat="1" ht="28.5" customHeight="1" thickBot="1" x14ac:dyDescent="0.25">
      <c r="B3" s="181"/>
      <c r="C3" s="181"/>
    </row>
    <row r="4" spans="1:9" s="183" customFormat="1" ht="64.5" customHeight="1" thickBot="1" x14ac:dyDescent="0.25">
      <c r="A4" s="386">
        <v>19999</v>
      </c>
      <c r="B4" s="388" t="s">
        <v>229</v>
      </c>
      <c r="C4" s="182" t="s">
        <v>244</v>
      </c>
      <c r="D4" s="386">
        <v>29999</v>
      </c>
      <c r="E4" s="388" t="s">
        <v>35</v>
      </c>
      <c r="F4" s="182" t="s">
        <v>244</v>
      </c>
      <c r="G4" s="386">
        <v>39999</v>
      </c>
      <c r="H4" s="388" t="s">
        <v>37</v>
      </c>
      <c r="I4" s="182" t="s">
        <v>244</v>
      </c>
    </row>
    <row r="5" spans="1:9" s="179" customFormat="1" ht="12.75" customHeight="1" thickBot="1" x14ac:dyDescent="0.25">
      <c r="A5" s="387"/>
      <c r="B5" s="389"/>
      <c r="C5" s="184">
        <f>'Allegato 3.a'!K27</f>
        <v>0</v>
      </c>
      <c r="D5" s="387"/>
      <c r="E5" s="389"/>
      <c r="F5" s="184">
        <f>'Allegato 3.a'!K99</f>
        <v>0</v>
      </c>
      <c r="G5" s="387"/>
      <c r="H5" s="389"/>
      <c r="I5" s="184">
        <f>'Allegato 3.a'!K118</f>
        <v>0</v>
      </c>
    </row>
    <row r="6" spans="1:9" ht="12.75" customHeight="1" x14ac:dyDescent="0.2">
      <c r="B6" s="186"/>
      <c r="C6" s="186"/>
      <c r="E6" s="186"/>
      <c r="F6" s="186"/>
      <c r="H6" s="186"/>
      <c r="I6" s="186"/>
    </row>
    <row r="7" spans="1:9" ht="12.75" customHeight="1" x14ac:dyDescent="0.2">
      <c r="B7" s="186"/>
      <c r="C7" s="186"/>
      <c r="E7" s="186"/>
      <c r="F7" s="186"/>
      <c r="H7" s="186"/>
      <c r="I7" s="186"/>
    </row>
    <row r="8" spans="1:9" ht="12.75" customHeight="1" x14ac:dyDescent="0.2">
      <c r="B8" s="186"/>
      <c r="C8" s="186"/>
      <c r="E8" s="186"/>
      <c r="F8" s="186"/>
      <c r="H8" s="186"/>
      <c r="I8" s="186"/>
    </row>
    <row r="9" spans="1:9" ht="12.75" customHeight="1" x14ac:dyDescent="0.2">
      <c r="B9" s="186"/>
      <c r="C9" s="186"/>
      <c r="E9" s="186"/>
      <c r="F9" s="186"/>
      <c r="H9" s="186"/>
      <c r="I9" s="186"/>
    </row>
    <row r="10" spans="1:9" x14ac:dyDescent="0.2">
      <c r="B10" s="186"/>
      <c r="C10" s="186"/>
      <c r="E10" s="186"/>
      <c r="F10" s="186"/>
      <c r="H10" s="186"/>
      <c r="I10" s="186"/>
    </row>
    <row r="11" spans="1:9" ht="12.75" customHeight="1" x14ac:dyDescent="0.2">
      <c r="B11" s="186"/>
      <c r="C11" s="186"/>
      <c r="E11" s="186"/>
      <c r="F11" s="186"/>
      <c r="H11" s="186"/>
      <c r="I11" s="186"/>
    </row>
    <row r="12" spans="1:9" ht="12.75" customHeight="1" x14ac:dyDescent="0.2">
      <c r="B12" s="187"/>
      <c r="C12" s="186"/>
      <c r="E12" s="187"/>
      <c r="F12" s="186"/>
      <c r="H12" s="187"/>
      <c r="I12" s="186"/>
    </row>
    <row r="13" spans="1:9" ht="12.75" customHeight="1" x14ac:dyDescent="0.2">
      <c r="B13" s="186"/>
      <c r="C13" s="186"/>
      <c r="E13" s="186"/>
      <c r="F13" s="186"/>
      <c r="H13" s="186"/>
      <c r="I13" s="186"/>
    </row>
    <row r="14" spans="1:9" ht="12.75" customHeight="1" x14ac:dyDescent="0.2">
      <c r="B14" s="186"/>
      <c r="C14" s="186"/>
      <c r="E14" s="186"/>
      <c r="F14" s="186"/>
      <c r="H14" s="186"/>
      <c r="I14" s="186"/>
    </row>
    <row r="15" spans="1:9" ht="12.75" customHeight="1" x14ac:dyDescent="0.2">
      <c r="B15" s="186"/>
      <c r="C15" s="186"/>
      <c r="E15" s="186"/>
      <c r="F15" s="186"/>
      <c r="H15" s="186"/>
      <c r="I15" s="186"/>
    </row>
    <row r="16" spans="1:9" ht="12.75" customHeight="1" x14ac:dyDescent="0.2">
      <c r="B16" s="186"/>
      <c r="C16" s="186"/>
      <c r="E16" s="186"/>
      <c r="F16" s="186"/>
      <c r="H16" s="186"/>
      <c r="I16" s="186"/>
    </row>
    <row r="17" spans="1:9" ht="12.75" customHeight="1" x14ac:dyDescent="0.2">
      <c r="B17" s="186"/>
      <c r="C17" s="186"/>
      <c r="E17" s="186"/>
      <c r="F17" s="186"/>
      <c r="H17" s="186"/>
      <c r="I17" s="186"/>
    </row>
    <row r="18" spans="1:9" ht="12.75" customHeight="1" x14ac:dyDescent="0.2">
      <c r="B18" s="186"/>
      <c r="C18" s="186"/>
      <c r="E18" s="186"/>
      <c r="F18" s="186"/>
      <c r="H18" s="186"/>
      <c r="I18" s="186"/>
    </row>
    <row r="19" spans="1:9" ht="12.75" customHeight="1" x14ac:dyDescent="0.2">
      <c r="B19" s="186"/>
      <c r="C19" s="186"/>
      <c r="E19" s="186"/>
      <c r="F19" s="186"/>
      <c r="H19" s="186"/>
      <c r="I19" s="186"/>
    </row>
    <row r="20" spans="1:9" ht="12.75" customHeight="1" x14ac:dyDescent="0.2">
      <c r="C20" s="186"/>
      <c r="F20" s="186"/>
      <c r="I20" s="186"/>
    </row>
    <row r="21" spans="1:9" ht="14.25" customHeight="1" x14ac:dyDescent="0.2">
      <c r="A21" s="188"/>
      <c r="B21" s="189"/>
      <c r="C21" s="186"/>
      <c r="D21" s="188"/>
      <c r="E21" s="189"/>
      <c r="F21" s="186"/>
      <c r="G21" s="188"/>
      <c r="H21" s="189"/>
      <c r="I21" s="186"/>
    </row>
    <row r="22" spans="1:9" ht="12.75" customHeight="1" x14ac:dyDescent="0.2">
      <c r="B22" s="189"/>
      <c r="C22" s="186"/>
      <c r="E22" s="189"/>
      <c r="F22" s="186"/>
      <c r="H22" s="189"/>
      <c r="I22" s="186"/>
    </row>
    <row r="23" spans="1:9" ht="12.75" customHeight="1" x14ac:dyDescent="0.2">
      <c r="B23" s="189"/>
      <c r="C23" s="186"/>
      <c r="E23" s="189"/>
      <c r="F23" s="186"/>
      <c r="H23" s="189"/>
      <c r="I23" s="186"/>
    </row>
    <row r="24" spans="1:9" ht="15" customHeight="1" x14ac:dyDescent="0.2">
      <c r="B24" s="186"/>
      <c r="C24" s="186"/>
      <c r="E24" s="186"/>
      <c r="F24" s="186"/>
      <c r="H24" s="186"/>
      <c r="I24" s="186"/>
    </row>
    <row r="25" spans="1:9" ht="16.5" customHeight="1" x14ac:dyDescent="0.2">
      <c r="B25" s="189"/>
      <c r="C25" s="186"/>
      <c r="E25" s="189"/>
      <c r="F25" s="186"/>
      <c r="H25" s="189"/>
      <c r="I25" s="186"/>
    </row>
    <row r="26" spans="1:9" ht="12.75" customHeight="1" x14ac:dyDescent="0.2">
      <c r="B26" s="189"/>
      <c r="C26" s="186"/>
      <c r="E26" s="189"/>
      <c r="F26" s="186"/>
      <c r="H26" s="189"/>
      <c r="I26" s="186"/>
    </row>
    <row r="27" spans="1:9" ht="12.75" customHeight="1" x14ac:dyDescent="0.2">
      <c r="B27" s="189"/>
      <c r="C27" s="186"/>
      <c r="E27" s="189"/>
      <c r="F27" s="186"/>
      <c r="H27" s="189"/>
      <c r="I27" s="186"/>
    </row>
    <row r="28" spans="1:9" ht="12.75" customHeight="1" x14ac:dyDescent="0.2">
      <c r="B28" s="186"/>
      <c r="C28" s="186"/>
      <c r="E28" s="186"/>
      <c r="F28" s="186"/>
      <c r="H28" s="186"/>
      <c r="I28" s="186"/>
    </row>
    <row r="29" spans="1:9" ht="12.75" customHeight="1" x14ac:dyDescent="0.2">
      <c r="B29" s="186"/>
      <c r="C29" s="186"/>
      <c r="E29" s="186"/>
      <c r="F29" s="186"/>
      <c r="H29" s="186"/>
      <c r="I29" s="186"/>
    </row>
    <row r="30" spans="1:9" ht="12.75" customHeight="1" x14ac:dyDescent="0.2">
      <c r="B30" s="186"/>
      <c r="C30" s="186"/>
      <c r="E30" s="186"/>
      <c r="F30" s="186"/>
      <c r="H30" s="186"/>
      <c r="I30" s="186"/>
    </row>
    <row r="31" spans="1:9" ht="12.75" customHeight="1" x14ac:dyDescent="0.2">
      <c r="B31" s="186"/>
      <c r="C31" s="186"/>
      <c r="E31" s="186"/>
      <c r="F31" s="186"/>
      <c r="H31" s="186"/>
      <c r="I31" s="186"/>
    </row>
    <row r="32" spans="1:9" ht="12.75" customHeight="1" x14ac:dyDescent="0.2">
      <c r="B32" s="186"/>
      <c r="C32" s="186"/>
      <c r="E32" s="186"/>
      <c r="F32" s="186"/>
      <c r="H32" s="186"/>
      <c r="I32" s="186"/>
    </row>
    <row r="33" spans="2:9" ht="12.75" customHeight="1" x14ac:dyDescent="0.2">
      <c r="B33" s="186"/>
      <c r="C33" s="186"/>
      <c r="E33" s="186"/>
      <c r="F33" s="186"/>
      <c r="H33" s="186"/>
      <c r="I33" s="186"/>
    </row>
    <row r="34" spans="2:9" ht="12.75" customHeight="1" x14ac:dyDescent="0.2">
      <c r="B34" s="186"/>
      <c r="C34" s="186"/>
      <c r="E34" s="186"/>
      <c r="F34" s="186"/>
      <c r="H34" s="186"/>
      <c r="I34" s="186"/>
    </row>
    <row r="35" spans="2:9" ht="12.75" customHeight="1" x14ac:dyDescent="0.2">
      <c r="B35" s="186"/>
      <c r="C35" s="186"/>
      <c r="E35" s="186"/>
      <c r="F35" s="186"/>
      <c r="H35" s="186"/>
      <c r="I35" s="186"/>
    </row>
    <row r="36" spans="2:9" ht="12.75" customHeight="1" x14ac:dyDescent="0.2">
      <c r="B36" s="186"/>
      <c r="C36" s="186"/>
      <c r="E36" s="186"/>
      <c r="F36" s="186"/>
      <c r="H36" s="186"/>
      <c r="I36" s="186"/>
    </row>
    <row r="37" spans="2:9" ht="12.75" customHeight="1" x14ac:dyDescent="0.2">
      <c r="B37" s="186"/>
      <c r="C37" s="186"/>
      <c r="E37" s="186"/>
      <c r="F37" s="186"/>
      <c r="H37" s="186"/>
      <c r="I37" s="186"/>
    </row>
    <row r="38" spans="2:9" ht="12.75" customHeight="1" x14ac:dyDescent="0.2">
      <c r="B38" s="186"/>
      <c r="C38" s="186"/>
      <c r="E38" s="186"/>
      <c r="F38" s="186"/>
      <c r="H38" s="186"/>
      <c r="I38" s="186"/>
    </row>
    <row r="39" spans="2:9" ht="12.75" customHeight="1" x14ac:dyDescent="0.2">
      <c r="B39" s="186"/>
      <c r="C39" s="186"/>
      <c r="E39" s="186"/>
      <c r="F39" s="186"/>
      <c r="H39" s="186"/>
      <c r="I39" s="186"/>
    </row>
    <row r="40" spans="2:9" ht="12.75" customHeight="1" x14ac:dyDescent="0.2">
      <c r="B40" s="186"/>
      <c r="C40" s="186"/>
      <c r="E40" s="186"/>
      <c r="F40" s="186"/>
      <c r="H40" s="186"/>
      <c r="I40" s="186"/>
    </row>
    <row r="41" spans="2:9" ht="12.75" customHeight="1" x14ac:dyDescent="0.2">
      <c r="B41" s="186"/>
      <c r="C41" s="186"/>
      <c r="E41" s="186"/>
      <c r="F41" s="186"/>
      <c r="H41" s="186"/>
      <c r="I41" s="186"/>
    </row>
    <row r="42" spans="2:9" ht="12.75" customHeight="1" x14ac:dyDescent="0.2">
      <c r="B42" s="186"/>
      <c r="C42" s="186"/>
      <c r="E42" s="186"/>
      <c r="F42" s="186"/>
      <c r="H42" s="186"/>
      <c r="I42" s="186"/>
    </row>
    <row r="43" spans="2:9" ht="12.75" customHeight="1" x14ac:dyDescent="0.2">
      <c r="B43" s="186"/>
      <c r="C43" s="186"/>
      <c r="E43" s="186"/>
      <c r="F43" s="186"/>
      <c r="H43" s="186"/>
      <c r="I43" s="186"/>
    </row>
    <row r="44" spans="2:9" ht="12.75" customHeight="1" x14ac:dyDescent="0.2">
      <c r="B44" s="186"/>
      <c r="C44" s="186"/>
      <c r="E44" s="186"/>
      <c r="F44" s="186"/>
      <c r="H44" s="186"/>
      <c r="I44" s="186"/>
    </row>
    <row r="45" spans="2:9" ht="12.75" customHeight="1" x14ac:dyDescent="0.2">
      <c r="B45" s="186"/>
      <c r="C45" s="186"/>
      <c r="E45" s="186"/>
      <c r="F45" s="186"/>
      <c r="H45" s="186"/>
      <c r="I45" s="186"/>
    </row>
    <row r="46" spans="2:9" ht="12.75" customHeight="1" x14ac:dyDescent="0.2">
      <c r="B46" s="186"/>
      <c r="C46" s="186"/>
      <c r="E46" s="186"/>
      <c r="F46" s="186"/>
      <c r="H46" s="186"/>
      <c r="I46" s="186"/>
    </row>
    <row r="47" spans="2:9" ht="12.75" customHeight="1" x14ac:dyDescent="0.2">
      <c r="B47" s="186"/>
      <c r="C47" s="186"/>
      <c r="E47" s="186"/>
      <c r="F47" s="186"/>
      <c r="H47" s="186"/>
      <c r="I47" s="186"/>
    </row>
    <row r="48" spans="2:9" x14ac:dyDescent="0.2">
      <c r="B48" s="190"/>
      <c r="C48" s="186"/>
      <c r="E48" s="190"/>
      <c r="F48" s="186"/>
      <c r="H48" s="190"/>
      <c r="I48" s="186"/>
    </row>
    <row r="49" spans="2:9" x14ac:dyDescent="0.2">
      <c r="B49" s="181"/>
      <c r="C49" s="181"/>
      <c r="E49" s="181"/>
      <c r="F49" s="181"/>
      <c r="H49" s="181"/>
      <c r="I49" s="181"/>
    </row>
  </sheetData>
  <mergeCells count="7">
    <mergeCell ref="A2:I2"/>
    <mergeCell ref="A4:A5"/>
    <mergeCell ref="B4:B5"/>
    <mergeCell ref="D4:D5"/>
    <mergeCell ref="E4:E5"/>
    <mergeCell ref="G4:G5"/>
    <mergeCell ref="H4:H5"/>
  </mergeCells>
  <pageMargins left="0.34" right="0.52" top="1" bottom="1" header="0.5" footer="0.5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Modello LA</vt:lpstr>
      <vt:lpstr>Allegato 3.a</vt:lpstr>
      <vt:lpstr>Allegato 3.b</vt:lpstr>
      <vt:lpstr>'Allegato 3.a'!Area_stampa</vt:lpstr>
      <vt:lpstr>'Allegato 3.b'!Area_stampa</vt:lpstr>
      <vt:lpstr>'Modello LA'!Area_stampa</vt:lpstr>
      <vt:lpstr>'Allegato 3.a'!Titoli_stampa</vt:lpstr>
      <vt:lpstr>'Modello LA'!Titoli_stampa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nicoletta xxxx</dc:creator>
  <cp:lastModifiedBy>De Flaviis Luigi</cp:lastModifiedBy>
  <cp:lastPrinted>2018-12-14T15:01:20Z</cp:lastPrinted>
  <dcterms:created xsi:type="dcterms:W3CDTF">2003-09-29T10:34:29Z</dcterms:created>
  <dcterms:modified xsi:type="dcterms:W3CDTF">2021-10-20T08:17:40Z</dcterms:modified>
</cp:coreProperties>
</file>